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00F3B43-CA62-4AC6-B21D-0763BB21C6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5" i="1" l="1"/>
  <c r="G266" i="1"/>
  <c r="G264" i="1"/>
  <c r="E264" i="1"/>
  <c r="E265" i="1"/>
  <c r="E229" i="1"/>
  <c r="E620" i="1"/>
  <c r="E726" i="1"/>
  <c r="E724" i="1"/>
  <c r="E552" i="1"/>
  <c r="E521" i="1"/>
  <c r="E520" i="1" s="1"/>
  <c r="E519" i="1" s="1"/>
  <c r="E498" i="1"/>
  <c r="E500" i="1"/>
  <c r="E474" i="1"/>
  <c r="E425" i="1"/>
  <c r="E424" i="1" s="1"/>
  <c r="F424" i="1" s="1"/>
  <c r="E381" i="1"/>
  <c r="E380" i="1" s="1"/>
  <c r="E377" i="1"/>
  <c r="E376" i="1" s="1"/>
  <c r="E366" i="1"/>
  <c r="E365" i="1" s="1"/>
  <c r="E364" i="1" s="1"/>
  <c r="E301" i="1"/>
  <c r="E209" i="1"/>
  <c r="E208" i="1" s="1"/>
  <c r="E175" i="1"/>
  <c r="E174" i="1" s="1"/>
  <c r="E168" i="1"/>
  <c r="E137" i="1"/>
  <c r="E139" i="1"/>
  <c r="E361" i="1"/>
  <c r="E360" i="1" s="1"/>
  <c r="E95" i="1"/>
  <c r="E94" i="1" s="1"/>
  <c r="E93" i="1" s="1"/>
  <c r="D796" i="1"/>
  <c r="D795" i="1" s="1"/>
  <c r="E801" i="1"/>
  <c r="F801" i="1" s="1"/>
  <c r="D800" i="1"/>
  <c r="D799" i="1" s="1"/>
  <c r="G799" i="1" s="1"/>
  <c r="E797" i="1"/>
  <c r="D786" i="1"/>
  <c r="D785" i="1" s="1"/>
  <c r="F784" i="1"/>
  <c r="D783" i="1"/>
  <c r="D782" i="1" s="1"/>
  <c r="E781" i="1"/>
  <c r="F781" i="1" s="1"/>
  <c r="D780" i="1"/>
  <c r="D779" i="1" s="1"/>
  <c r="F733" i="1"/>
  <c r="E732" i="1"/>
  <c r="D732" i="1"/>
  <c r="D731" i="1" s="1"/>
  <c r="G731" i="1" s="1"/>
  <c r="E761" i="1"/>
  <c r="E760" i="1" s="1"/>
  <c r="D759" i="1"/>
  <c r="D758" i="1" s="1"/>
  <c r="D729" i="1"/>
  <c r="F730" i="1"/>
  <c r="D668" i="1"/>
  <c r="D667" i="1" s="1"/>
  <c r="D666" i="1" s="1"/>
  <c r="D659" i="1"/>
  <c r="D658" i="1" s="1"/>
  <c r="E612" i="1"/>
  <c r="E611" i="1" s="1"/>
  <c r="D610" i="1"/>
  <c r="D609" i="1" s="1"/>
  <c r="D583" i="1"/>
  <c r="D582" i="1" s="1"/>
  <c r="D581" i="1" s="1"/>
  <c r="D580" i="1" s="1"/>
  <c r="E584" i="1"/>
  <c r="F584" i="1" s="1"/>
  <c r="E577" i="1"/>
  <c r="E576" i="1" s="1"/>
  <c r="D575" i="1"/>
  <c r="D574" i="1" s="1"/>
  <c r="E561" i="1"/>
  <c r="F561" i="1" s="1"/>
  <c r="D560" i="1"/>
  <c r="D559" i="1" s="1"/>
  <c r="E557" i="1"/>
  <c r="E556" i="1" s="1"/>
  <c r="F556" i="1" s="1"/>
  <c r="D555" i="1"/>
  <c r="D554" i="1" s="1"/>
  <c r="E572" i="1"/>
  <c r="E571" i="1" s="1"/>
  <c r="D570" i="1"/>
  <c r="E568" i="1"/>
  <c r="E566" i="1"/>
  <c r="D564" i="1"/>
  <c r="D529" i="1"/>
  <c r="D528" i="1" s="1"/>
  <c r="D517" i="1" s="1"/>
  <c r="D516" i="1" s="1"/>
  <c r="E455" i="1"/>
  <c r="E454" i="1" s="1"/>
  <c r="D453" i="1"/>
  <c r="D451" i="1" s="1"/>
  <c r="D322" i="1"/>
  <c r="C322" i="1"/>
  <c r="G323" i="1"/>
  <c r="D304" i="1"/>
  <c r="D303" i="1" s="1"/>
  <c r="G305" i="1"/>
  <c r="E304" i="1"/>
  <c r="E303" i="1" s="1"/>
  <c r="C304" i="1"/>
  <c r="C303" i="1" s="1"/>
  <c r="D287" i="1"/>
  <c r="E257" i="1"/>
  <c r="C257" i="1"/>
  <c r="D257" i="1"/>
  <c r="G261" i="1"/>
  <c r="E259" i="1"/>
  <c r="D259" i="1"/>
  <c r="C259" i="1"/>
  <c r="G258" i="1"/>
  <c r="D252" i="1"/>
  <c r="C252" i="1"/>
  <c r="C251" i="1" s="1"/>
  <c r="G253" i="1"/>
  <c r="E252" i="1"/>
  <c r="E251" i="1" s="1"/>
  <c r="E236" i="1"/>
  <c r="D233" i="1"/>
  <c r="D236" i="1"/>
  <c r="C236" i="1"/>
  <c r="D238" i="1"/>
  <c r="E205" i="1"/>
  <c r="E204" i="1" s="1"/>
  <c r="D205" i="1"/>
  <c r="D204" i="1" s="1"/>
  <c r="C205" i="1"/>
  <c r="C204" i="1" s="1"/>
  <c r="E201" i="1"/>
  <c r="E200" i="1" s="1"/>
  <c r="D201" i="1"/>
  <c r="D200" i="1" s="1"/>
  <c r="C201" i="1"/>
  <c r="C200" i="1" s="1"/>
  <c r="D93" i="1"/>
  <c r="D359" i="1"/>
  <c r="C246" i="1"/>
  <c r="C327" i="1"/>
  <c r="C310" i="1"/>
  <c r="D296" i="1"/>
  <c r="C296" i="1"/>
  <c r="C274" i="1"/>
  <c r="C273" i="1" s="1"/>
  <c r="C165" i="1"/>
  <c r="C145" i="1"/>
  <c r="C67" i="1"/>
  <c r="C65" i="1"/>
  <c r="C60" i="1"/>
  <c r="D548" i="1"/>
  <c r="D547" i="1" s="1"/>
  <c r="E723" i="1" l="1"/>
  <c r="E517" i="1"/>
  <c r="E518" i="1"/>
  <c r="E497" i="1"/>
  <c r="E173" i="1"/>
  <c r="E136" i="1"/>
  <c r="G93" i="1"/>
  <c r="G360" i="1"/>
  <c r="E359" i="1"/>
  <c r="G359" i="1" s="1"/>
  <c r="G94" i="1"/>
  <c r="D794" i="1"/>
  <c r="D793" i="1" s="1"/>
  <c r="D792" i="1" s="1"/>
  <c r="D791" i="1" s="1"/>
  <c r="E800" i="1"/>
  <c r="F800" i="1" s="1"/>
  <c r="F797" i="1"/>
  <c r="E796" i="1"/>
  <c r="F796" i="1" s="1"/>
  <c r="G795" i="1"/>
  <c r="E783" i="1"/>
  <c r="F783" i="1" s="1"/>
  <c r="F732" i="1"/>
  <c r="E780" i="1"/>
  <c r="F780" i="1" s="1"/>
  <c r="F760" i="1"/>
  <c r="E759" i="1"/>
  <c r="F759" i="1" s="1"/>
  <c r="E729" i="1"/>
  <c r="F729" i="1" s="1"/>
  <c r="D563" i="1"/>
  <c r="D546" i="1" s="1"/>
  <c r="D545" i="1" s="1"/>
  <c r="E565" i="1"/>
  <c r="E564" i="1" s="1"/>
  <c r="G611" i="1"/>
  <c r="E610" i="1"/>
  <c r="E560" i="1"/>
  <c r="F576" i="1"/>
  <c r="E575" i="1"/>
  <c r="E555" i="1"/>
  <c r="E570" i="1"/>
  <c r="F570" i="1" s="1"/>
  <c r="F571" i="1"/>
  <c r="C256" i="1"/>
  <c r="E453" i="1"/>
  <c r="E450" i="1" s="1"/>
  <c r="F454" i="1"/>
  <c r="D450" i="1"/>
  <c r="D452" i="1"/>
  <c r="D232" i="1"/>
  <c r="G304" i="1"/>
  <c r="D256" i="1"/>
  <c r="G259" i="1"/>
  <c r="G257" i="1"/>
  <c r="E256" i="1"/>
  <c r="G205" i="1"/>
  <c r="G204" i="1"/>
  <c r="G200" i="1"/>
  <c r="G201" i="1"/>
  <c r="D377" i="1"/>
  <c r="F279" i="1"/>
  <c r="F280" i="1"/>
  <c r="F281" i="1"/>
  <c r="F282" i="1"/>
  <c r="F283" i="1"/>
  <c r="F276" i="1"/>
  <c r="G248" i="1"/>
  <c r="G245" i="1"/>
  <c r="F245" i="1"/>
  <c r="G237" i="1"/>
  <c r="F237" i="1"/>
  <c r="F149" i="1"/>
  <c r="F146" i="1"/>
  <c r="C139" i="1"/>
  <c r="F134" i="1"/>
  <c r="F105" i="1"/>
  <c r="E246" i="1"/>
  <c r="F555" i="1" l="1"/>
  <c r="E554" i="1"/>
  <c r="F560" i="1"/>
  <c r="E559" i="1"/>
  <c r="G610" i="1"/>
  <c r="E609" i="1"/>
  <c r="G609" i="1" s="1"/>
  <c r="G564" i="1"/>
  <c r="E563" i="1"/>
  <c r="F575" i="1"/>
  <c r="E574" i="1"/>
  <c r="G517" i="1"/>
  <c r="E516" i="1"/>
  <c r="G516" i="1" s="1"/>
  <c r="D790" i="1"/>
  <c r="D404" i="1"/>
  <c r="E793" i="1"/>
  <c r="E792" i="1" s="1"/>
  <c r="F792" i="1" s="1"/>
  <c r="E794" i="1"/>
  <c r="G794" i="1" s="1"/>
  <c r="G565" i="1"/>
  <c r="F450" i="1"/>
  <c r="E451" i="1"/>
  <c r="G451" i="1" s="1"/>
  <c r="E452" i="1"/>
  <c r="G452" i="1" s="1"/>
  <c r="F453" i="1"/>
  <c r="G256" i="1"/>
  <c r="E747" i="1"/>
  <c r="D403" i="1" l="1"/>
  <c r="E791" i="1"/>
  <c r="F793" i="1"/>
  <c r="E598" i="1"/>
  <c r="E550" i="1"/>
  <c r="E549" i="1" s="1"/>
  <c r="E541" i="1"/>
  <c r="E484" i="1"/>
  <c r="E440" i="1"/>
  <c r="G311" i="1"/>
  <c r="E310" i="1"/>
  <c r="F791" i="1" l="1"/>
  <c r="E404" i="1"/>
  <c r="E790" i="1"/>
  <c r="F790" i="1" s="1"/>
  <c r="E439" i="1"/>
  <c r="E548" i="1"/>
  <c r="E547" i="1" s="1"/>
  <c r="E546" i="1" s="1"/>
  <c r="E545" i="1" s="1"/>
  <c r="F549" i="1"/>
  <c r="E165" i="1"/>
  <c r="E145" i="1"/>
  <c r="E67" i="1"/>
  <c r="E65" i="1"/>
  <c r="E60" i="1"/>
  <c r="E403" i="1" l="1"/>
  <c r="F403" i="1" s="1"/>
  <c r="F404" i="1"/>
  <c r="E435" i="1"/>
  <c r="E769" i="1"/>
  <c r="E768" i="1" s="1"/>
  <c r="D767" i="1"/>
  <c r="D766" i="1" s="1"/>
  <c r="D765" i="1" s="1"/>
  <c r="D764" i="1" s="1"/>
  <c r="E756" i="1"/>
  <c r="E755" i="1" s="1"/>
  <c r="E754" i="1" s="1"/>
  <c r="E752" i="1" s="1"/>
  <c r="D754" i="1"/>
  <c r="D753" i="1" s="1"/>
  <c r="D752" i="1" s="1"/>
  <c r="D751" i="1" s="1"/>
  <c r="D598" i="1"/>
  <c r="D597" i="1" s="1"/>
  <c r="D596" i="1" s="1"/>
  <c r="D595" i="1" s="1"/>
  <c r="G752" i="1" l="1"/>
  <c r="F755" i="1"/>
  <c r="E767" i="1"/>
  <c r="E766" i="1" s="1"/>
  <c r="F768" i="1"/>
  <c r="F754" i="1"/>
  <c r="E751" i="1"/>
  <c r="D590" i="1"/>
  <c r="D589" i="1" s="1"/>
  <c r="D588" i="1" s="1"/>
  <c r="D587" i="1" s="1"/>
  <c r="D539" i="1"/>
  <c r="E327" i="1"/>
  <c r="F328" i="1"/>
  <c r="E274" i="1"/>
  <c r="D310" i="1"/>
  <c r="G310" i="1" s="1"/>
  <c r="D242" i="1"/>
  <c r="F751" i="1" l="1"/>
  <c r="E765" i="1"/>
  <c r="G765" i="1" s="1"/>
  <c r="G766" i="1"/>
  <c r="E764" i="1"/>
  <c r="F764" i="1" s="1"/>
  <c r="F767" i="1"/>
  <c r="C381" i="1"/>
  <c r="C380" i="1" s="1"/>
  <c r="C366" i="1"/>
  <c r="C365" i="1" s="1"/>
  <c r="C364" i="1" s="1"/>
  <c r="C333" i="1"/>
  <c r="C332" i="1" s="1"/>
  <c r="C317" i="1"/>
  <c r="C316" i="1" s="1"/>
  <c r="C278" i="1"/>
  <c r="C277" i="1" s="1"/>
  <c r="C242" i="1"/>
  <c r="F145" i="1"/>
  <c r="C129" i="1"/>
  <c r="C114" i="1"/>
  <c r="F118" i="1"/>
  <c r="C104" i="1"/>
  <c r="F350" i="1" l="1"/>
  <c r="F351" i="1"/>
  <c r="F338" i="1"/>
  <c r="F340" i="1"/>
  <c r="F343" i="1"/>
  <c r="F346" i="1"/>
  <c r="F331" i="1"/>
  <c r="F314" i="1"/>
  <c r="F321" i="1"/>
  <c r="F300" i="1"/>
  <c r="F289" i="1"/>
  <c r="F293" i="1"/>
  <c r="F275" i="1"/>
  <c r="G243" i="1"/>
  <c r="F243" i="1"/>
  <c r="G186" i="1"/>
  <c r="G31" i="1"/>
  <c r="F31" i="1"/>
  <c r="D173" i="1" l="1"/>
  <c r="G218" i="1"/>
  <c r="G219" i="1"/>
  <c r="G220" i="1"/>
  <c r="G222" i="1"/>
  <c r="G223" i="1"/>
  <c r="G224" i="1"/>
  <c r="G227" i="1"/>
  <c r="G235" i="1"/>
  <c r="F218" i="1"/>
  <c r="F219" i="1"/>
  <c r="F220" i="1"/>
  <c r="F222" i="1"/>
  <c r="F223" i="1"/>
  <c r="F224" i="1"/>
  <c r="F227" i="1"/>
  <c r="F235" i="1"/>
  <c r="E242" i="1"/>
  <c r="E278" i="1" l="1"/>
  <c r="E277" i="1" l="1"/>
  <c r="F277" i="1" s="1"/>
  <c r="F278" i="1"/>
  <c r="G193" i="1"/>
  <c r="F193" i="1"/>
  <c r="F186" i="1"/>
  <c r="F187" i="1"/>
  <c r="F188" i="1"/>
  <c r="F167" i="1"/>
  <c r="F162" i="1"/>
  <c r="F157" i="1"/>
  <c r="F154" i="1"/>
  <c r="F153" i="1"/>
  <c r="F142" i="1"/>
  <c r="F140" i="1"/>
  <c r="F131" i="1"/>
  <c r="F132" i="1"/>
  <c r="F133" i="1"/>
  <c r="F135" i="1"/>
  <c r="F130" i="1"/>
  <c r="F128" i="1"/>
  <c r="F127" i="1"/>
  <c r="F122" i="1"/>
  <c r="F123" i="1"/>
  <c r="F124" i="1"/>
  <c r="F125" i="1"/>
  <c r="F126" i="1"/>
  <c r="F121" i="1"/>
  <c r="F116" i="1"/>
  <c r="F117" i="1"/>
  <c r="F119" i="1"/>
  <c r="F115" i="1"/>
  <c r="F111" i="1"/>
  <c r="F112" i="1"/>
  <c r="F113" i="1"/>
  <c r="F110" i="1"/>
  <c r="F107" i="1"/>
  <c r="F103" i="1"/>
  <c r="G334" i="1" l="1"/>
  <c r="E333" i="1"/>
  <c r="E332" i="1" s="1"/>
  <c r="D331" i="1"/>
  <c r="G283" i="1"/>
  <c r="G282" i="1"/>
  <c r="G281" i="1"/>
  <c r="G280" i="1"/>
  <c r="G279" i="1"/>
  <c r="E714" i="1"/>
  <c r="D333" i="1" l="1"/>
  <c r="D332" i="1" s="1"/>
  <c r="G332" i="1" s="1"/>
  <c r="D278" i="1"/>
  <c r="D277" i="1" s="1"/>
  <c r="G277" i="1" s="1"/>
  <c r="E505" i="1"/>
  <c r="E492" i="1"/>
  <c r="E447" i="1"/>
  <c r="E446" i="1" s="1"/>
  <c r="E432" i="1"/>
  <c r="D381" i="1"/>
  <c r="E129" i="1"/>
  <c r="E114" i="1"/>
  <c r="E104" i="1"/>
  <c r="F104" i="1" s="1"/>
  <c r="F50" i="1"/>
  <c r="F51" i="1"/>
  <c r="F52" i="1"/>
  <c r="F53" i="1"/>
  <c r="E48" i="1"/>
  <c r="C48" i="1"/>
  <c r="E716" i="1"/>
  <c r="E713" i="1" s="1"/>
  <c r="D712" i="1"/>
  <c r="E706" i="1"/>
  <c r="E705" i="1" s="1"/>
  <c r="F705" i="1" s="1"/>
  <c r="D704" i="1"/>
  <c r="D701" i="1" s="1"/>
  <c r="D634" i="1"/>
  <c r="D633" i="1" s="1"/>
  <c r="D632" i="1" s="1"/>
  <c r="E640" i="1"/>
  <c r="E639" i="1" s="1"/>
  <c r="F639" i="1" s="1"/>
  <c r="F548" i="1"/>
  <c r="D465" i="1"/>
  <c r="D462" i="1" s="1"/>
  <c r="E510" i="1"/>
  <c r="E509" i="1" s="1"/>
  <c r="F509" i="1" s="1"/>
  <c r="D709" i="1" l="1"/>
  <c r="D711" i="1"/>
  <c r="D461" i="1"/>
  <c r="G463" i="1"/>
  <c r="F545" i="1"/>
  <c r="G546" i="1"/>
  <c r="G333" i="1"/>
  <c r="F713" i="1"/>
  <c r="E712" i="1"/>
  <c r="E26" i="1"/>
  <c r="D702" i="1"/>
  <c r="E704" i="1"/>
  <c r="E703" i="1" s="1"/>
  <c r="G703" i="1" s="1"/>
  <c r="F446" i="1"/>
  <c r="E445" i="1"/>
  <c r="E443" i="1" s="1"/>
  <c r="D445" i="1"/>
  <c r="D444" i="1" s="1"/>
  <c r="F432" i="1"/>
  <c r="E431" i="1"/>
  <c r="D431" i="1"/>
  <c r="E709" i="1" l="1"/>
  <c r="F709" i="1" s="1"/>
  <c r="E711" i="1"/>
  <c r="G711" i="1" s="1"/>
  <c r="E710" i="1"/>
  <c r="D710" i="1"/>
  <c r="D430" i="1"/>
  <c r="D276" i="1"/>
  <c r="D274" i="1" s="1"/>
  <c r="F712" i="1"/>
  <c r="F704" i="1"/>
  <c r="E442" i="1"/>
  <c r="E444" i="1"/>
  <c r="G444" i="1" s="1"/>
  <c r="E428" i="1"/>
  <c r="E430" i="1"/>
  <c r="D442" i="1"/>
  <c r="E701" i="1"/>
  <c r="F701" i="1" s="1"/>
  <c r="E702" i="1"/>
  <c r="G702" i="1" s="1"/>
  <c r="D443" i="1"/>
  <c r="D429" i="1"/>
  <c r="D428" i="1"/>
  <c r="F445" i="1"/>
  <c r="F431" i="1"/>
  <c r="D423" i="1"/>
  <c r="D364" i="1"/>
  <c r="D229" i="1"/>
  <c r="D265" i="1"/>
  <c r="D264" i="1" s="1"/>
  <c r="D251" i="1" s="1"/>
  <c r="G710" i="1" l="1"/>
  <c r="G251" i="1"/>
  <c r="G252" i="1"/>
  <c r="G430" i="1"/>
  <c r="F428" i="1"/>
  <c r="F442" i="1"/>
  <c r="G443" i="1"/>
  <c r="G429" i="1"/>
  <c r="D209" i="1"/>
  <c r="D208" i="1" s="1"/>
  <c r="D192" i="1"/>
  <c r="D376" i="1" l="1"/>
  <c r="C349" i="1" l="1"/>
  <c r="C348" i="1" s="1"/>
  <c r="C347" i="1" s="1"/>
  <c r="C345" i="1"/>
  <c r="C344" i="1" s="1"/>
  <c r="C342" i="1"/>
  <c r="C341" i="1" s="1"/>
  <c r="C339" i="1"/>
  <c r="C337" i="1"/>
  <c r="C330" i="1"/>
  <c r="C329" i="1" s="1"/>
  <c r="C326" i="1"/>
  <c r="C320" i="1"/>
  <c r="C319" i="1" s="1"/>
  <c r="C312" i="1"/>
  <c r="C309" i="1" s="1"/>
  <c r="C299" i="1"/>
  <c r="C295" i="1"/>
  <c r="C292" i="1"/>
  <c r="C291" i="1" s="1"/>
  <c r="C287" i="1"/>
  <c r="C286" i="1" s="1"/>
  <c r="C285" i="1" s="1"/>
  <c r="C272" i="1"/>
  <c r="C233" i="1"/>
  <c r="C192" i="1"/>
  <c r="C161" i="1"/>
  <c r="C156" i="1"/>
  <c r="C152" i="1"/>
  <c r="C148" i="1"/>
  <c r="C144" i="1" s="1"/>
  <c r="C120" i="1"/>
  <c r="C109" i="1"/>
  <c r="C106" i="1"/>
  <c r="C102" i="1"/>
  <c r="C101" i="1" l="1"/>
  <c r="C325" i="1"/>
  <c r="C298" i="1"/>
  <c r="C294" i="1" s="1"/>
  <c r="C290" i="1"/>
  <c r="C336" i="1"/>
  <c r="C335" i="1" s="1"/>
  <c r="C308" i="1"/>
  <c r="C271" i="1" l="1"/>
  <c r="G351" i="1"/>
  <c r="G350" i="1"/>
  <c r="G338" i="1"/>
  <c r="G343" i="1"/>
  <c r="G346" i="1"/>
  <c r="G331" i="1"/>
  <c r="G321" i="1"/>
  <c r="G314" i="1"/>
  <c r="G318" i="1"/>
  <c r="E349" i="1"/>
  <c r="F349" i="1" s="1"/>
  <c r="E345" i="1"/>
  <c r="E342" i="1"/>
  <c r="E339" i="1"/>
  <c r="F339" i="1" s="1"/>
  <c r="E337" i="1"/>
  <c r="F337" i="1" s="1"/>
  <c r="E330" i="1"/>
  <c r="F327" i="1"/>
  <c r="E320" i="1"/>
  <c r="E317" i="1"/>
  <c r="E312" i="1"/>
  <c r="G300" i="1"/>
  <c r="E299" i="1"/>
  <c r="G289" i="1"/>
  <c r="E292" i="1"/>
  <c r="E291" i="1" s="1"/>
  <c r="E287" i="1"/>
  <c r="G275" i="1"/>
  <c r="G276" i="1"/>
  <c r="F320" i="1" l="1"/>
  <c r="E319" i="1"/>
  <c r="F319" i="1" s="1"/>
  <c r="F312" i="1"/>
  <c r="E309" i="1"/>
  <c r="F309" i="1" s="1"/>
  <c r="E298" i="1"/>
  <c r="F298" i="1" s="1"/>
  <c r="F299" i="1"/>
  <c r="E286" i="1"/>
  <c r="F286" i="1" s="1"/>
  <c r="F287" i="1"/>
  <c r="F291" i="1"/>
  <c r="F292" i="1"/>
  <c r="E329" i="1"/>
  <c r="F330" i="1"/>
  <c r="E341" i="1"/>
  <c r="F341" i="1" s="1"/>
  <c r="F342" i="1"/>
  <c r="E344" i="1"/>
  <c r="F344" i="1" s="1"/>
  <c r="F345" i="1"/>
  <c r="F274" i="1"/>
  <c r="E273" i="1"/>
  <c r="F273" i="1" s="1"/>
  <c r="E336" i="1"/>
  <c r="E316" i="1"/>
  <c r="E326" i="1"/>
  <c r="E348" i="1"/>
  <c r="E233" i="1"/>
  <c r="G198" i="1"/>
  <c r="F198" i="1"/>
  <c r="E192" i="1"/>
  <c r="E197" i="1"/>
  <c r="E325" i="1" l="1"/>
  <c r="F336" i="1"/>
  <c r="E335" i="1"/>
  <c r="E272" i="1"/>
  <c r="F329" i="1"/>
  <c r="F326" i="1"/>
  <c r="E347" i="1"/>
  <c r="F348" i="1"/>
  <c r="F233" i="1"/>
  <c r="G233" i="1"/>
  <c r="E308" i="1"/>
  <c r="E294" i="1"/>
  <c r="E161" i="1" l="1"/>
  <c r="C108" i="1" l="1"/>
  <c r="D246" i="1" l="1"/>
  <c r="D197" i="1"/>
  <c r="D349" i="1"/>
  <c r="D345" i="1"/>
  <c r="D342" i="1"/>
  <c r="D337" i="1"/>
  <c r="G337" i="1" s="1"/>
  <c r="D339" i="1"/>
  <c r="D330" i="1"/>
  <c r="D320" i="1"/>
  <c r="D319" i="1" s="1"/>
  <c r="D317" i="1"/>
  <c r="D312" i="1"/>
  <c r="D309" i="1" s="1"/>
  <c r="D301" i="1"/>
  <c r="D299" i="1"/>
  <c r="G246" i="1" l="1"/>
  <c r="D241" i="1"/>
  <c r="G320" i="1"/>
  <c r="G299" i="1"/>
  <c r="D298" i="1"/>
  <c r="G298" i="1" s="1"/>
  <c r="D329" i="1"/>
  <c r="G330" i="1"/>
  <c r="D341" i="1"/>
  <c r="G341" i="1" s="1"/>
  <c r="G342" i="1"/>
  <c r="D344" i="1"/>
  <c r="G344" i="1" s="1"/>
  <c r="G345" i="1"/>
  <c r="D348" i="1"/>
  <c r="D347" i="1" s="1"/>
  <c r="G349" i="1"/>
  <c r="G312" i="1"/>
  <c r="D316" i="1"/>
  <c r="G316" i="1" s="1"/>
  <c r="G317" i="1"/>
  <c r="D336" i="1"/>
  <c r="G329" i="1" l="1"/>
  <c r="D286" i="1"/>
  <c r="G286" i="1" s="1"/>
  <c r="G287" i="1"/>
  <c r="D295" i="1"/>
  <c r="D294" i="1" s="1"/>
  <c r="D273" i="1"/>
  <c r="D272" i="1" s="1"/>
  <c r="G274" i="1" l="1"/>
  <c r="G273" i="1"/>
  <c r="D308" i="1"/>
  <c r="F308" i="1"/>
  <c r="G303" i="1" l="1"/>
  <c r="G308" i="1"/>
  <c r="D538" i="1"/>
  <c r="D439" i="1"/>
  <c r="D435" i="1" l="1"/>
  <c r="D436" i="1"/>
  <c r="D536" i="1"/>
  <c r="D534" i="1" s="1"/>
  <c r="D537" i="1"/>
  <c r="E540" i="1"/>
  <c r="F242" i="1"/>
  <c r="C197" i="1"/>
  <c r="C196" i="1" s="1"/>
  <c r="C184" i="1"/>
  <c r="C183" i="1" s="1"/>
  <c r="D184" i="1"/>
  <c r="D183" i="1" s="1"/>
  <c r="E184" i="1"/>
  <c r="E183" i="1" s="1"/>
  <c r="F185" i="1"/>
  <c r="G185" i="1"/>
  <c r="G187" i="1"/>
  <c r="G188" i="1"/>
  <c r="F189" i="1"/>
  <c r="G189" i="1"/>
  <c r="C191" i="1"/>
  <c r="D191" i="1"/>
  <c r="F194" i="1"/>
  <c r="G194" i="1"/>
  <c r="D196" i="1"/>
  <c r="C217" i="1"/>
  <c r="D217" i="1"/>
  <c r="E217" i="1"/>
  <c r="E216" i="1" s="1"/>
  <c r="C225" i="1"/>
  <c r="D225" i="1"/>
  <c r="E225" i="1"/>
  <c r="D182" i="1" l="1"/>
  <c r="G236" i="1"/>
  <c r="F236" i="1"/>
  <c r="F540" i="1"/>
  <c r="E539" i="1"/>
  <c r="E536" i="1" s="1"/>
  <c r="C216" i="1"/>
  <c r="F217" i="1"/>
  <c r="G217" i="1"/>
  <c r="F225" i="1"/>
  <c r="G225" i="1"/>
  <c r="D216" i="1"/>
  <c r="D215" i="1" s="1"/>
  <c r="G192" i="1"/>
  <c r="F197" i="1"/>
  <c r="F192" i="1"/>
  <c r="G184" i="1"/>
  <c r="G197" i="1"/>
  <c r="G242" i="1"/>
  <c r="F184" i="1"/>
  <c r="C232" i="1"/>
  <c r="C241" i="1"/>
  <c r="E537" i="1" l="1"/>
  <c r="G537" i="1" s="1"/>
  <c r="F539" i="1"/>
  <c r="E538" i="1"/>
  <c r="G538" i="1" s="1"/>
  <c r="F536" i="1"/>
  <c r="E534" i="1"/>
  <c r="F216" i="1"/>
  <c r="G216" i="1"/>
  <c r="C215" i="1"/>
  <c r="E102" i="1" l="1"/>
  <c r="F82" i="1"/>
  <c r="E71" i="1"/>
  <c r="C71" i="1"/>
  <c r="E607" i="1" l="1"/>
  <c r="E606" i="1" s="1"/>
  <c r="E605" i="1" s="1"/>
  <c r="E478" i="1"/>
  <c r="E604" i="1" l="1"/>
  <c r="E603" i="1"/>
  <c r="E602" i="1" s="1"/>
  <c r="C155" i="1"/>
  <c r="C136" i="1"/>
  <c r="E156" i="1"/>
  <c r="E155" i="1" s="1"/>
  <c r="E148" i="1"/>
  <c r="E144" i="1" s="1"/>
  <c r="E722" i="1" l="1"/>
  <c r="E420" i="1"/>
  <c r="E418" i="1"/>
  <c r="F723" i="1"/>
  <c r="D738" i="1"/>
  <c r="E653" i="1"/>
  <c r="E686" i="1"/>
  <c r="E678" i="1"/>
  <c r="E670" i="1"/>
  <c r="E661" i="1"/>
  <c r="E636" i="1"/>
  <c r="E628" i="1"/>
  <c r="D626" i="1"/>
  <c r="D618" i="1"/>
  <c r="D617" i="1" s="1"/>
  <c r="D524" i="1"/>
  <c r="E507" i="1"/>
  <c r="E504" i="1" s="1"/>
  <c r="E473" i="1"/>
  <c r="E471" i="1"/>
  <c r="E469" i="1"/>
  <c r="E467" i="1"/>
  <c r="D416" i="1"/>
  <c r="E720" i="1" l="1"/>
  <c r="E721" i="1"/>
  <c r="D656" i="1"/>
  <c r="D657" i="1"/>
  <c r="E466" i="1"/>
  <c r="F466" i="1" s="1"/>
  <c r="D736" i="1"/>
  <c r="D737" i="1"/>
  <c r="D414" i="1"/>
  <c r="D413" i="1"/>
  <c r="D412" i="1" s="1"/>
  <c r="D615" i="1"/>
  <c r="D616" i="1"/>
  <c r="D623" i="1"/>
  <c r="D624" i="1"/>
  <c r="F504" i="1"/>
  <c r="D605" i="1"/>
  <c r="D604" i="1" s="1"/>
  <c r="D603" i="1" s="1"/>
  <c r="D602" i="1" s="1"/>
  <c r="G606" i="1"/>
  <c r="E719" i="1"/>
  <c r="D647" i="1"/>
  <c r="D646" i="1" s="1"/>
  <c r="D645" i="1" s="1"/>
  <c r="E677" i="1"/>
  <c r="E676" i="1" s="1"/>
  <c r="E675" i="1" s="1"/>
  <c r="E652" i="1"/>
  <c r="E635" i="1"/>
  <c r="E634" i="1" s="1"/>
  <c r="E633" i="1" s="1"/>
  <c r="G633" i="1" s="1"/>
  <c r="E619" i="1"/>
  <c r="E618" i="1" s="1"/>
  <c r="E660" i="1"/>
  <c r="E669" i="1"/>
  <c r="E668" i="1" s="1"/>
  <c r="E667" i="1" s="1"/>
  <c r="E685" i="1"/>
  <c r="E684" i="1" s="1"/>
  <c r="E683" i="1" s="1"/>
  <c r="E627" i="1"/>
  <c r="D676" i="1"/>
  <c r="D675" i="1" s="1"/>
  <c r="D674" i="1" s="1"/>
  <c r="D684" i="1"/>
  <c r="D683" i="1" s="1"/>
  <c r="D682" i="1" s="1"/>
  <c r="E465" i="1" l="1"/>
  <c r="G464" i="1" s="1"/>
  <c r="D601" i="1"/>
  <c r="G667" i="1"/>
  <c r="G604" i="1"/>
  <c r="D411" i="1"/>
  <c r="G683" i="1"/>
  <c r="G675" i="1"/>
  <c r="F660" i="1"/>
  <c r="E616" i="1"/>
  <c r="G616" i="1" s="1"/>
  <c r="E617" i="1"/>
  <c r="G617" i="1" s="1"/>
  <c r="D631" i="1"/>
  <c r="D644" i="1"/>
  <c r="D643" i="1" s="1"/>
  <c r="D681" i="1"/>
  <c r="E673" i="1"/>
  <c r="E674" i="1"/>
  <c r="E681" i="1"/>
  <c r="E682" i="1"/>
  <c r="D673" i="1"/>
  <c r="D665" i="1"/>
  <c r="D594" i="1"/>
  <c r="E665" i="1"/>
  <c r="E666" i="1"/>
  <c r="D460" i="1"/>
  <c r="D459" i="1" s="1"/>
  <c r="E631" i="1"/>
  <c r="E630" i="1" s="1"/>
  <c r="E632" i="1"/>
  <c r="G603" i="1"/>
  <c r="G605" i="1"/>
  <c r="D735" i="1"/>
  <c r="F652" i="1"/>
  <c r="E646" i="1"/>
  <c r="G646" i="1" s="1"/>
  <c r="F635" i="1"/>
  <c r="E659" i="1"/>
  <c r="F677" i="1"/>
  <c r="F618" i="1"/>
  <c r="E615" i="1"/>
  <c r="F619" i="1"/>
  <c r="F634" i="1"/>
  <c r="F676" i="1"/>
  <c r="F669" i="1"/>
  <c r="F685" i="1"/>
  <c r="F627" i="1"/>
  <c r="E626" i="1"/>
  <c r="F684" i="1"/>
  <c r="F668" i="1"/>
  <c r="F497" i="1"/>
  <c r="F473" i="1"/>
  <c r="C160" i="1"/>
  <c r="D664" i="1" l="1"/>
  <c r="E657" i="1"/>
  <c r="G657" i="1" s="1"/>
  <c r="E658" i="1"/>
  <c r="G658" i="1" s="1"/>
  <c r="E656" i="1"/>
  <c r="F656" i="1" s="1"/>
  <c r="G328" i="1"/>
  <c r="D327" i="1"/>
  <c r="E462" i="1"/>
  <c r="G462" i="1" s="1"/>
  <c r="E461" i="1"/>
  <c r="E460" i="1" s="1"/>
  <c r="E596" i="1"/>
  <c r="G596" i="1" s="1"/>
  <c r="E597" i="1"/>
  <c r="G597" i="1" s="1"/>
  <c r="F665" i="1"/>
  <c r="G293" i="1"/>
  <c r="D292" i="1"/>
  <c r="D291" i="1" s="1"/>
  <c r="E624" i="1"/>
  <c r="G624" i="1" s="1"/>
  <c r="E625" i="1"/>
  <c r="G625" i="1" s="1"/>
  <c r="G631" i="1"/>
  <c r="D630" i="1"/>
  <c r="G666" i="1"/>
  <c r="G674" i="1"/>
  <c r="F673" i="1"/>
  <c r="F681" i="1"/>
  <c r="E664" i="1"/>
  <c r="E644" i="1"/>
  <c r="F644" i="1" s="1"/>
  <c r="E645" i="1"/>
  <c r="G645" i="1" s="1"/>
  <c r="F659" i="1"/>
  <c r="G602" i="1"/>
  <c r="G632" i="1"/>
  <c r="G682" i="1"/>
  <c r="F615" i="1"/>
  <c r="F647" i="1"/>
  <c r="G598" i="1"/>
  <c r="E595" i="1"/>
  <c r="E623" i="1"/>
  <c r="E601" i="1" s="1"/>
  <c r="F626" i="1"/>
  <c r="F465" i="1"/>
  <c r="D20" i="1"/>
  <c r="C20" i="1"/>
  <c r="D17" i="1"/>
  <c r="C17" i="1"/>
  <c r="C21" i="1" l="1"/>
  <c r="D326" i="1"/>
  <c r="D325" i="1" s="1"/>
  <c r="G322" i="1" s="1"/>
  <c r="G327" i="1"/>
  <c r="D593" i="1"/>
  <c r="D592" i="1" s="1"/>
  <c r="F630" i="1"/>
  <c r="G292" i="1"/>
  <c r="G601" i="1"/>
  <c r="F664" i="1"/>
  <c r="E459" i="1"/>
  <c r="E398" i="1" s="1"/>
  <c r="E397" i="1" s="1"/>
  <c r="D458" i="1"/>
  <c r="D398" i="1"/>
  <c r="D397" i="1" s="1"/>
  <c r="G534" i="1"/>
  <c r="E643" i="1"/>
  <c r="G595" i="1"/>
  <c r="E594" i="1"/>
  <c r="F623" i="1"/>
  <c r="F461" i="1"/>
  <c r="D400" i="1" l="1"/>
  <c r="D399" i="1" s="1"/>
  <c r="E593" i="1"/>
  <c r="E592" i="1" s="1"/>
  <c r="D290" i="1"/>
  <c r="G291" i="1"/>
  <c r="F643" i="1"/>
  <c r="F594" i="1"/>
  <c r="F460" i="1"/>
  <c r="E400" i="1" l="1"/>
  <c r="E399" i="1" s="1"/>
  <c r="F593" i="1"/>
  <c r="F592" i="1"/>
  <c r="F459" i="1"/>
  <c r="E458" i="1"/>
  <c r="F458" i="1" s="1"/>
  <c r="E698" i="1" l="1"/>
  <c r="E697" i="1" s="1"/>
  <c r="E417" i="1" l="1"/>
  <c r="E416" i="1" s="1"/>
  <c r="D722" i="1" l="1"/>
  <c r="D696" i="1"/>
  <c r="D695" i="1" s="1"/>
  <c r="D721" i="1" l="1"/>
  <c r="D720" i="1" s="1"/>
  <c r="D694" i="1"/>
  <c r="D693" i="1" s="1"/>
  <c r="F722" i="1"/>
  <c r="E63" i="1"/>
  <c r="E59" i="1" s="1"/>
  <c r="C63" i="1"/>
  <c r="C59" i="1" s="1"/>
  <c r="G721" i="1" l="1"/>
  <c r="E160" i="1"/>
  <c r="D719" i="1" l="1"/>
  <c r="G720" i="1"/>
  <c r="E746" i="1"/>
  <c r="F719" i="1" l="1"/>
  <c r="F787" i="1" l="1"/>
  <c r="E786" i="1"/>
  <c r="F786" i="1" s="1"/>
  <c r="D285" i="1"/>
  <c r="E120" i="1" l="1"/>
  <c r="E106" i="1"/>
  <c r="E101" i="1" s="1"/>
  <c r="E57" i="1"/>
  <c r="C57" i="1"/>
  <c r="E80" i="1" l="1"/>
  <c r="F89" i="1" l="1"/>
  <c r="D380" i="1" l="1"/>
  <c r="E88" i="1" l="1"/>
  <c r="C88" i="1"/>
  <c r="D776" i="1"/>
  <c r="D775" i="1" s="1"/>
  <c r="D774" i="1" s="1"/>
  <c r="D773" i="1" s="1"/>
  <c r="D772" i="1" s="1"/>
  <c r="E87" i="1" l="1"/>
  <c r="C87" i="1"/>
  <c r="F88" i="1"/>
  <c r="E777" i="1"/>
  <c r="E196" i="1"/>
  <c r="E191" i="1"/>
  <c r="E182" i="1" s="1"/>
  <c r="D335" i="1"/>
  <c r="C182" i="1" l="1"/>
  <c r="G87" i="1"/>
  <c r="F335" i="1"/>
  <c r="G272" i="1"/>
  <c r="G294" i="1"/>
  <c r="F87" i="1"/>
  <c r="F777" i="1"/>
  <c r="E776" i="1"/>
  <c r="E775" i="1" s="1"/>
  <c r="G348" i="1"/>
  <c r="F183" i="1"/>
  <c r="G309" i="1"/>
  <c r="G191" i="1"/>
  <c r="F191" i="1"/>
  <c r="G183" i="1"/>
  <c r="G196" i="1"/>
  <c r="E232" i="1"/>
  <c r="G326" i="1"/>
  <c r="E241" i="1"/>
  <c r="E215" i="1" s="1"/>
  <c r="D21" i="1"/>
  <c r="F76" i="1"/>
  <c r="F55" i="1"/>
  <c r="E696" i="1"/>
  <c r="E695" i="1" s="1"/>
  <c r="G695" i="1" s="1"/>
  <c r="C80" i="1"/>
  <c r="D271" i="1" l="1"/>
  <c r="F232" i="1"/>
  <c r="G232" i="1"/>
  <c r="E773" i="1"/>
  <c r="E772" i="1" s="1"/>
  <c r="E774" i="1"/>
  <c r="G774" i="1" s="1"/>
  <c r="E693" i="1"/>
  <c r="E694" i="1"/>
  <c r="G694" i="1" s="1"/>
  <c r="G215" i="1"/>
  <c r="F241" i="1"/>
  <c r="G241" i="1"/>
  <c r="F272" i="1"/>
  <c r="G335" i="1"/>
  <c r="F347" i="1"/>
  <c r="G347" i="1"/>
  <c r="G325" i="1"/>
  <c r="F325" i="1"/>
  <c r="F294" i="1"/>
  <c r="E285" i="1"/>
  <c r="E290" i="1"/>
  <c r="G336" i="1"/>
  <c r="F776" i="1"/>
  <c r="G319" i="1"/>
  <c r="F196" i="1"/>
  <c r="E84" i="1"/>
  <c r="E79" i="1" s="1"/>
  <c r="C84" i="1"/>
  <c r="C79" i="1" s="1"/>
  <c r="D745" i="1"/>
  <c r="D744" i="1" s="1"/>
  <c r="F64" i="1"/>
  <c r="E271" i="1" l="1"/>
  <c r="D743" i="1"/>
  <c r="G744" i="1"/>
  <c r="G290" i="1"/>
  <c r="F290" i="1"/>
  <c r="F215" i="1"/>
  <c r="G285" i="1"/>
  <c r="G278" i="1"/>
  <c r="D742" i="1"/>
  <c r="D692" i="1" s="1"/>
  <c r="D691" i="1" s="1"/>
  <c r="F285" i="1"/>
  <c r="E745" i="1"/>
  <c r="E743" i="1" s="1"/>
  <c r="F773" i="1"/>
  <c r="F148" i="1"/>
  <c r="G743" i="1" l="1"/>
  <c r="F745" i="1"/>
  <c r="D410" i="1"/>
  <c r="D396" i="1"/>
  <c r="D395" i="1" s="1"/>
  <c r="F772" i="1"/>
  <c r="E742" i="1"/>
  <c r="E692" i="1" s="1"/>
  <c r="F746" i="1"/>
  <c r="F417" i="1"/>
  <c r="C151" i="1"/>
  <c r="C73" i="1"/>
  <c r="C54" i="1"/>
  <c r="D690" i="1" l="1"/>
  <c r="D402" i="1"/>
  <c r="D401" i="1" s="1"/>
  <c r="F742" i="1"/>
  <c r="E691" i="1"/>
  <c r="D46" i="1"/>
  <c r="E16" i="1"/>
  <c r="E25" i="1"/>
  <c r="E27" i="1" s="1"/>
  <c r="F697" i="1"/>
  <c r="F696" i="1"/>
  <c r="F416" i="1"/>
  <c r="C158" i="1"/>
  <c r="D158" i="1"/>
  <c r="D100" i="1"/>
  <c r="C70" i="1"/>
  <c r="C47" i="1"/>
  <c r="D27" i="1"/>
  <c r="D409" i="1" l="1"/>
  <c r="D394" i="1" s="1"/>
  <c r="D99" i="1"/>
  <c r="E690" i="1"/>
  <c r="E402" i="1"/>
  <c r="E401" i="1" s="1"/>
  <c r="C46" i="1"/>
  <c r="G25" i="1"/>
  <c r="F693" i="1"/>
  <c r="D45" i="1"/>
  <c r="G27" i="1"/>
  <c r="C100" i="1"/>
  <c r="C99" i="1" s="1"/>
  <c r="E109" i="1"/>
  <c r="E108" i="1" s="1"/>
  <c r="E152" i="1"/>
  <c r="E151" i="1" s="1"/>
  <c r="G151" i="1" s="1"/>
  <c r="F102" i="1"/>
  <c r="F156" i="1"/>
  <c r="E423" i="1" l="1"/>
  <c r="C45" i="1"/>
  <c r="F106" i="1"/>
  <c r="F144" i="1"/>
  <c r="G144" i="1"/>
  <c r="F114" i="1"/>
  <c r="E100" i="1"/>
  <c r="F152" i="1"/>
  <c r="F151" i="1"/>
  <c r="F109" i="1"/>
  <c r="F165" i="1"/>
  <c r="F120" i="1"/>
  <c r="G155" i="1"/>
  <c r="F155" i="1"/>
  <c r="F139" i="1"/>
  <c r="F423" i="1" l="1"/>
  <c r="E415" i="1"/>
  <c r="E413" i="1"/>
  <c r="E412" i="1" s="1"/>
  <c r="G271" i="1"/>
  <c r="F271" i="1"/>
  <c r="F101" i="1"/>
  <c r="G101" i="1"/>
  <c r="E18" i="1"/>
  <c r="F129" i="1"/>
  <c r="G136" i="1"/>
  <c r="F136" i="1"/>
  <c r="F72" i="1"/>
  <c r="F74" i="1"/>
  <c r="F75" i="1"/>
  <c r="F83" i="1"/>
  <c r="F86" i="1"/>
  <c r="F49" i="1"/>
  <c r="F56" i="1"/>
  <c r="F58" i="1"/>
  <c r="F61" i="1"/>
  <c r="E73" i="1"/>
  <c r="E54" i="1"/>
  <c r="E411" i="1" l="1"/>
  <c r="F413" i="1"/>
  <c r="E414" i="1"/>
  <c r="G414" i="1" s="1"/>
  <c r="G415" i="1"/>
  <c r="F18" i="1"/>
  <c r="G18" i="1"/>
  <c r="F63" i="1"/>
  <c r="G108" i="1"/>
  <c r="F108" i="1"/>
  <c r="F54" i="1"/>
  <c r="F84" i="1"/>
  <c r="E70" i="1"/>
  <c r="F48" i="1"/>
  <c r="F80" i="1"/>
  <c r="F71" i="1"/>
  <c r="E47" i="1"/>
  <c r="F60" i="1"/>
  <c r="F57" i="1"/>
  <c r="F73" i="1"/>
  <c r="F412" i="1" l="1"/>
  <c r="E46" i="1"/>
  <c r="E45" i="1" s="1"/>
  <c r="F182" i="1"/>
  <c r="G182" i="1"/>
  <c r="G160" i="1"/>
  <c r="E158" i="1"/>
  <c r="E99" i="1" s="1"/>
  <c r="F160" i="1"/>
  <c r="F161" i="1"/>
  <c r="G100" i="1"/>
  <c r="F100" i="1"/>
  <c r="G59" i="1"/>
  <c r="F59" i="1"/>
  <c r="G79" i="1"/>
  <c r="F79" i="1"/>
  <c r="F47" i="1"/>
  <c r="G47" i="1"/>
  <c r="F70" i="1"/>
  <c r="G70" i="1"/>
  <c r="E410" i="1" l="1"/>
  <c r="E396" i="1"/>
  <c r="E395" i="1" s="1"/>
  <c r="F411" i="1"/>
  <c r="G46" i="1"/>
  <c r="F692" i="1"/>
  <c r="E15" i="1"/>
  <c r="F99" i="1"/>
  <c r="E19" i="1"/>
  <c r="E20" i="1" s="1"/>
  <c r="F158" i="1"/>
  <c r="G158" i="1"/>
  <c r="F46" i="1"/>
  <c r="E409" i="1" l="1"/>
  <c r="E394" i="1" s="1"/>
  <c r="F410" i="1"/>
  <c r="G20" i="1"/>
  <c r="F20" i="1"/>
  <c r="G15" i="1"/>
  <c r="E17" i="1"/>
  <c r="F32" i="1" s="1"/>
  <c r="F690" i="1"/>
  <c r="F691" i="1"/>
  <c r="G99" i="1"/>
  <c r="G19" i="1"/>
  <c r="F19" i="1"/>
  <c r="E21" i="1"/>
  <c r="F15" i="1"/>
  <c r="F402" i="1"/>
  <c r="F400" i="1"/>
  <c r="F396" i="1"/>
  <c r="G45" i="1"/>
  <c r="F45" i="1"/>
  <c r="F21" i="1" l="1"/>
  <c r="G21" i="1"/>
  <c r="F17" i="1"/>
  <c r="G17" i="1"/>
  <c r="F395" i="1"/>
  <c r="F399" i="1"/>
  <c r="F401" i="1"/>
  <c r="F398" i="1" l="1"/>
  <c r="F409" i="1"/>
  <c r="F394" i="1" l="1"/>
  <c r="F397" i="1"/>
</calcChain>
</file>

<file path=xl/sharedStrings.xml><?xml version="1.0" encoding="utf-8"?>
<sst xmlns="http://schemas.openxmlformats.org/spreadsheetml/2006/main" count="926" uniqueCount="380">
  <si>
    <t xml:space="preserve">     I. OPĆI DIO</t>
  </si>
  <si>
    <t>Članak 1.</t>
  </si>
  <si>
    <t>Izvršenje za</t>
  </si>
  <si>
    <t>Indeks</t>
  </si>
  <si>
    <t>Prihodi poslovanja</t>
  </si>
  <si>
    <t>Prihodi od prodaje nefinancijske imovine</t>
  </si>
  <si>
    <t>Rashodi poslovanja</t>
  </si>
  <si>
    <t>Rashodi za nabavu nefinancijske imovine</t>
  </si>
  <si>
    <t>RAZLIKA VIŠAK/MANJAK</t>
  </si>
  <si>
    <t>Primici od financijske imovine i zaduživanja</t>
  </si>
  <si>
    <t>Izdaci za financijsku imovinu i otplate zajmova</t>
  </si>
  <si>
    <t>NETO ZADUŽIVANJE / FINANCIRANJE</t>
  </si>
  <si>
    <t>Članak 2.</t>
  </si>
  <si>
    <t>Razred, skupina, podskup. i odjeljak</t>
  </si>
  <si>
    <t>Naziv računa prihoda i rashoda ekonomske klasifikacije</t>
  </si>
  <si>
    <t>Indeks 6/5 x 100</t>
  </si>
  <si>
    <t>Prihodi od poreza</t>
  </si>
  <si>
    <t>Porez i prirez na dohodak</t>
  </si>
  <si>
    <t>Povrat poreza i prireza na doh. po god. prijavi</t>
  </si>
  <si>
    <t>Porezi na imovinu</t>
  </si>
  <si>
    <t>Stalni porezi na nepokretnu imovinu</t>
  </si>
  <si>
    <t>Povremeni porezi na imovinu</t>
  </si>
  <si>
    <t>Porezi na robu i usluge</t>
  </si>
  <si>
    <t>Porezi na promet</t>
  </si>
  <si>
    <t>Pomoći iz inozemstva i od subjek. unutar op. p</t>
  </si>
  <si>
    <t>Pomoći iz proračuna</t>
  </si>
  <si>
    <t>Tekuće pomoći iz proračuna</t>
  </si>
  <si>
    <t>Pomoći od izvanproračunskih korisnika</t>
  </si>
  <si>
    <t>Tekuće pomoći od izvanproračunskih korisnika</t>
  </si>
  <si>
    <t>Prihodi od imovine</t>
  </si>
  <si>
    <t>Prihodi od financijske imovine</t>
  </si>
  <si>
    <t>Prihodi od nefinancijske imovine</t>
  </si>
  <si>
    <t>Naknade za koncesije</t>
  </si>
  <si>
    <t>Prihodi od zakupa i iznajmljivanja imovine</t>
  </si>
  <si>
    <t>Naknada za korištenje nefinancijske imovine</t>
  </si>
  <si>
    <t>Ostali prihodi od nefinancijske imovine</t>
  </si>
  <si>
    <t>Prihodi od upravnih i administrativnih pristojbi</t>
  </si>
  <si>
    <t>pristojbi po posebnim propisima i naknada</t>
  </si>
  <si>
    <t>Prihodi po posebnim propisima</t>
  </si>
  <si>
    <t>Doprinosi za šume</t>
  </si>
  <si>
    <t>Ostali nespomenuti prihodi</t>
  </si>
  <si>
    <t>Komunalni doprinosi i naknade</t>
  </si>
  <si>
    <t>Komunalni doprinosi</t>
  </si>
  <si>
    <t>Komunalne naknade</t>
  </si>
  <si>
    <t>SVEUKUPNO PRIHODI I PRIMICI</t>
  </si>
  <si>
    <t>SVEUKUPNO RASHODI I IZDACI</t>
  </si>
  <si>
    <t>Rashodi za zaposlene</t>
  </si>
  <si>
    <t>Plaće</t>
  </si>
  <si>
    <t>Plaće za redovan rad</t>
  </si>
  <si>
    <t>Ostali rashodi za zaposlene</t>
  </si>
  <si>
    <t>Doprinosi na plaće</t>
  </si>
  <si>
    <t>Doprinos za obvezno zdravstveno osiguranje</t>
  </si>
  <si>
    <t>Materijalni rashodi</t>
  </si>
  <si>
    <t>Naknade troškova zaposlenima</t>
  </si>
  <si>
    <t>Službena putovanja</t>
  </si>
  <si>
    <t>Naknade za prijevoz, za rad na terenu i od. život</t>
  </si>
  <si>
    <t>Stručno usavršavanje zaposlenika</t>
  </si>
  <si>
    <t>Ostale naknade troškova zaposlenima</t>
  </si>
  <si>
    <t>Rashodi za materijal i energiju</t>
  </si>
  <si>
    <t>Uredski materijal i ostali materijalni rashodi</t>
  </si>
  <si>
    <t>Energija</t>
  </si>
  <si>
    <t>Materijal i dijelovi za tekuće i inv. održavanje</t>
  </si>
  <si>
    <t>Sitni inventar i auto gume</t>
  </si>
  <si>
    <t>Službena, radna i zaštitna odjeća i obuća</t>
  </si>
  <si>
    <t>Rashodi za usluge</t>
  </si>
  <si>
    <t>Usluge telefona, pošte i prijevoza</t>
  </si>
  <si>
    <t>Usluge tekućeg i investicijskog održavanja</t>
  </si>
  <si>
    <t>Usluge promidžbe i informiranja</t>
  </si>
  <si>
    <t>Komunalne usluge</t>
  </si>
  <si>
    <t>Zdravstvene i veterinarske usluge</t>
  </si>
  <si>
    <t>Intelektualne i osobne usluge</t>
  </si>
  <si>
    <t>Računalne usluge</t>
  </si>
  <si>
    <t>Ostale usluge</t>
  </si>
  <si>
    <t>Ostali nespomenuti rashodi poslovanja</t>
  </si>
  <si>
    <t>Premije osiguranja</t>
  </si>
  <si>
    <t>Reprezentacija</t>
  </si>
  <si>
    <t>Članarine i norme</t>
  </si>
  <si>
    <t>Financijski rashodi</t>
  </si>
  <si>
    <t>Ostali financijski rashodi</t>
  </si>
  <si>
    <t>Bankarske usluge i usluge platnog prometa</t>
  </si>
  <si>
    <t>Pomoći dane u inozemstvo i unutar općeg pr.</t>
  </si>
  <si>
    <t>Naknade građanima i kuć. na temelju osig i dr.nak</t>
  </si>
  <si>
    <t>Naknade građanima i kućanstvima u novcu</t>
  </si>
  <si>
    <t>Naknade građanima i kućanstvima u naravi</t>
  </si>
  <si>
    <t>Ostali rashodi</t>
  </si>
  <si>
    <t>Tekuće donacije</t>
  </si>
  <si>
    <t>Tekuće donacije u novcu</t>
  </si>
  <si>
    <t>Građevinski objekti</t>
  </si>
  <si>
    <t>Ceste, željeznice i ostali prometni objekti</t>
  </si>
  <si>
    <t>Postrojenja i oprema</t>
  </si>
  <si>
    <t>Uređaji, strojevi i oprema za ostale namjene</t>
  </si>
  <si>
    <t>Dodatna ulaganja na građevinskim objektima</t>
  </si>
  <si>
    <t>POSEBNI DIO</t>
  </si>
  <si>
    <t>II.</t>
  </si>
  <si>
    <t>Članak 3.</t>
  </si>
  <si>
    <t>BROJČANA OZNAKA I NAZIV RAZDJELA I GLAVE</t>
  </si>
  <si>
    <t>UKUPNO RASHODI I IZDACI</t>
  </si>
  <si>
    <t>RAZDJEL 002 JEDINSTVENI UPRAVNI ODJEL</t>
  </si>
  <si>
    <t>GLAVA 00201 JEDINSTVENI UPRAVNI ODJEL</t>
  </si>
  <si>
    <t xml:space="preserve">Indeks 5/4*100   </t>
  </si>
  <si>
    <t>Rashodi za nabavu proizvedene dugotrajne imovine</t>
  </si>
  <si>
    <t>Usluge telefona, pošte, prijevoza</t>
  </si>
  <si>
    <t>Pomoći dane u inozemstvo i unutar općeg proračuna</t>
  </si>
  <si>
    <t>Ostale naknade građanima i kućanstvima iz proračuna</t>
  </si>
  <si>
    <t>Rashodi za nabavu neproizvedene dugotrajne imovine</t>
  </si>
  <si>
    <t>A100101 Redovna djelatnost</t>
  </si>
  <si>
    <t xml:space="preserve"> Rashodi poslovanja</t>
  </si>
  <si>
    <t>Doprinos za zdravstveno osiguranje</t>
  </si>
  <si>
    <t>Naknade za prijevoz, za rad na terenu i dovojen život</t>
  </si>
  <si>
    <t>Naknade građanima i kućanstvima na temelju osig. i druge naknade</t>
  </si>
  <si>
    <t>Članak 4.</t>
  </si>
  <si>
    <t>Članak 5.</t>
  </si>
  <si>
    <t>OPĆINSKO VIJEĆE</t>
  </si>
  <si>
    <t>RAČUN FINANCIRANJA</t>
  </si>
  <si>
    <t>RAČUN PRIHODA I RASHODA</t>
  </si>
  <si>
    <t xml:space="preserve">Plan </t>
  </si>
  <si>
    <t>4/2*100</t>
  </si>
  <si>
    <t>4/3*100</t>
  </si>
  <si>
    <t>Subvencije</t>
  </si>
  <si>
    <t>Naknade građanima  i kućanstvma u novcu</t>
  </si>
  <si>
    <t>Pomoći proračunskim korisnicima drugih proračuna</t>
  </si>
  <si>
    <t>Tekuće pomoći prorač.korisnicima drugih proračuna</t>
  </si>
  <si>
    <t>Rashodi za dodatna ulaganja na građevinskim objektima</t>
  </si>
  <si>
    <t>RAZDJEL 004 KOMUNALNO GOSPODARSTVO</t>
  </si>
  <si>
    <t>GLAVA 00401 KOMUNALNO GOSPODARSTVO</t>
  </si>
  <si>
    <t>Prihodi vodnog gospodarstva</t>
  </si>
  <si>
    <t>Tablica 1.: Prihodi i rashodi prema ekonomskoj klasifikaciji izvršeni su kako slijedi:</t>
  </si>
  <si>
    <t>Tablica 2: Prihodi i rashodi prema izvorima financiranja izvršeni su kako slijedi:</t>
  </si>
  <si>
    <t>Tablica 3: Rashodi prema funkcijskoj klasifikaciji izvršeni su kao slijedi:</t>
  </si>
  <si>
    <t>OPĆI PRIHODI I PRIMICI</t>
  </si>
  <si>
    <t>01</t>
  </si>
  <si>
    <t>Prihodi od up.i adm.prist.po posebnim propisima i nak.</t>
  </si>
  <si>
    <t>05</t>
  </si>
  <si>
    <t>POMOĆI</t>
  </si>
  <si>
    <t>04</t>
  </si>
  <si>
    <t>PRIHODI ZA POSEBNE NAMJENE</t>
  </si>
  <si>
    <t>Nak.građ.i kućanstvma na temelju os.i dr.naknade</t>
  </si>
  <si>
    <t>0111</t>
  </si>
  <si>
    <t>Izvršna i zakonodavna tijela</t>
  </si>
  <si>
    <t>0660</t>
  </si>
  <si>
    <t>Ras.vezani za stanovanje i kom.pog.koji nisu dr.svrst.</t>
  </si>
  <si>
    <t>0620</t>
  </si>
  <si>
    <t>Razvoj zajednice</t>
  </si>
  <si>
    <t>0911</t>
  </si>
  <si>
    <t>Predškolsko obrazovanje</t>
  </si>
  <si>
    <t>0912</t>
  </si>
  <si>
    <t>Osnovnoškolsko obrazovanje</t>
  </si>
  <si>
    <t>1090</t>
  </si>
  <si>
    <t>Aktivnosti socijalne zaštite koje nisu drugdje svrstane</t>
  </si>
  <si>
    <t>0220</t>
  </si>
  <si>
    <t>Civilna obrana</t>
  </si>
  <si>
    <t>0320</t>
  </si>
  <si>
    <t>Usluge protupožarne zaštite</t>
  </si>
  <si>
    <t>0820</t>
  </si>
  <si>
    <t>Službe kulture</t>
  </si>
  <si>
    <t>0810</t>
  </si>
  <si>
    <t>Službe rekreacije i sporta</t>
  </si>
  <si>
    <t>0451</t>
  </si>
  <si>
    <t>Cestovni promet</t>
  </si>
  <si>
    <t>0640</t>
  </si>
  <si>
    <t>Ulična rasvjeta</t>
  </si>
  <si>
    <t>0421</t>
  </si>
  <si>
    <t>Poljoprivreda</t>
  </si>
  <si>
    <t>Izvor financ., razred i skupina</t>
  </si>
  <si>
    <t>Funkcijsk. klasifika., razred i skupina</t>
  </si>
  <si>
    <t>Pomoći iz državnog proračuna temeljem pr.EU sredst.</t>
  </si>
  <si>
    <t>08</t>
  </si>
  <si>
    <t>Obrazovanje koje se ne može def.po stupnju</t>
  </si>
  <si>
    <t>Pods, odj. i izvor fin.</t>
  </si>
  <si>
    <t>Ostali građevinski objekti</t>
  </si>
  <si>
    <t>PREDSJEDNIK:</t>
  </si>
  <si>
    <t xml:space="preserve">Izvršenje za </t>
  </si>
  <si>
    <t>NAZIV RAZDJELA I GLAVE, RAČUNA EKONOMSKE KLASIFIKACIJE                  TE IZVOR FINANCIRANJA</t>
  </si>
  <si>
    <t>Tablica 4.: Primici i izdaci prema ekonomskoj klasifikaciji izvršeni su kako slijedi:</t>
  </si>
  <si>
    <t>Tablica 5.: Primici i izdaci prema izvorima financiranja izvršeni su kako slijedi:</t>
  </si>
  <si>
    <t>06</t>
  </si>
  <si>
    <t>Kazne, upravne mjere i ostali prihodi</t>
  </si>
  <si>
    <t>Primici od zaduživanja</t>
  </si>
  <si>
    <t>Tekuće pomoći proračunskim korisnicima drugih proračuna</t>
  </si>
  <si>
    <t xml:space="preserve">     Izvršenje prihoda i rashoda u Računu prihoda i rashoda iskazano je prema ekonomskoj klasifikaciji (Tablica 1.) i prema izvorima financiranja </t>
  </si>
  <si>
    <t>Računu financiranja iskazano je prema ekonomskoj klasifikaciji  (Tablica 4.) i izvorima financiranja (Tablica 5.)  kako slijedi:</t>
  </si>
  <si>
    <t xml:space="preserve">(Tablica 2.), izvršenje rashoda u Računu prihoda i rashoda iskazano je prema funkcijskoj klasifikaciji (Tablica 3.), a izvršenje primitaka i izdataka u </t>
  </si>
  <si>
    <t>Naknade građanima i kućanstvima na temelju osiguranja i dr. naknade</t>
  </si>
  <si>
    <t>Sažetak računa prihoda i rashoda</t>
  </si>
  <si>
    <t>Ukupni prihodi</t>
  </si>
  <si>
    <t>Ukupni rashodi</t>
  </si>
  <si>
    <t>Sažetak računa financiranja</t>
  </si>
  <si>
    <t>Preneseni višak ili manjak</t>
  </si>
  <si>
    <t xml:space="preserve">     Tablica 6.: Rashodi i izdaci Proračuna po organizacijskoj klasifikaciji izvršeni su kako slijedi:</t>
  </si>
  <si>
    <t xml:space="preserve">     Tablica 7.: Rashodi i izdaci Proračuna po programskoj klasifikaciji, izvorima financiranja i ekonomskoj klasifikaciji izvršeni su kako slijedi:</t>
  </si>
  <si>
    <t xml:space="preserve">     Izvršenje rashoda i izdataka Proračuna po organizacijskoj klasifikaciji (Tablica 6.) te po programskoj klasifikaciji, izvorima financiranja i ekonomskoj </t>
  </si>
  <si>
    <t xml:space="preserve">  klasifikaciji (Tablica 7.) je sljedeće:</t>
  </si>
  <si>
    <t>Opće javne usluge</t>
  </si>
  <si>
    <t>02</t>
  </si>
  <si>
    <t>Obrana</t>
  </si>
  <si>
    <t>03</t>
  </si>
  <si>
    <t>Javni red i sigurnost</t>
  </si>
  <si>
    <t>Ekonomski poslovi</t>
  </si>
  <si>
    <t>Usluge unapređenja stanovanja i zajednice</t>
  </si>
  <si>
    <t>Rekreacija, kultura i religija</t>
  </si>
  <si>
    <t>09</t>
  </si>
  <si>
    <t xml:space="preserve">Obrazovanje  </t>
  </si>
  <si>
    <t>Socijalna zaštita</t>
  </si>
  <si>
    <t>Ostali prihodi</t>
  </si>
  <si>
    <t>095</t>
  </si>
  <si>
    <t>RAZDJEL 003 POLJOPRIVREDA, DRUŠTVENE, SOCIJANE I DRUGE DJELATNOSTI</t>
  </si>
  <si>
    <t>RAZDJEL 003 POLJOPRIVREDA, DRUŠTVENE, SOCIJALNE I DR.DJELATNOSTI</t>
  </si>
  <si>
    <t>Naknada za rad predstavnčkih i izvršnih tijela i upr.vijeća, povjerenstava i sl.</t>
  </si>
  <si>
    <t>Porez i prirez na dohodak od samostalne djelatnosti</t>
  </si>
  <si>
    <t>Porez i prirez na dohodak od nesamostalnog rada</t>
  </si>
  <si>
    <t>Porez i prirez na dohodak od imovine i imovinskih prava</t>
  </si>
  <si>
    <t>Porez i prirez na dohodak od kapitala</t>
  </si>
  <si>
    <t>Naknade za rad predstavničkih i izvršnih tijela, povjer. I sl.</t>
  </si>
  <si>
    <t>Ostali nespomenuti financijski rashodi</t>
  </si>
  <si>
    <t>Kapitalne pomoći proračunskim korisnicima dr. proračuna</t>
  </si>
  <si>
    <t>Materijal i dijelovi za tekuće i investicijsko održavanje</t>
  </si>
  <si>
    <t>Kapitalne pomoći proračunskim korisnicima drugih proračuna</t>
  </si>
  <si>
    <t>Članarine</t>
  </si>
  <si>
    <t>SVEUKUPNO RASHODI</t>
  </si>
  <si>
    <t>Kamate na oročena sredstva i depozite po viđenju</t>
  </si>
  <si>
    <t>Kapitalne pomoći iz drž.pror.tem.prjenosa EU sredstava</t>
  </si>
  <si>
    <t>OPĆINE GOLA</t>
  </si>
  <si>
    <t xml:space="preserve"> Proračun)  ostvaren je kako slijedi: </t>
  </si>
  <si>
    <t>Indeks         6/3 x 100</t>
  </si>
  <si>
    <t>Indeks           6/3 x 100</t>
  </si>
  <si>
    <t>Pomoći iz ino.i od sub.unutar općeg proračuna</t>
  </si>
  <si>
    <t>POMOĆ</t>
  </si>
  <si>
    <t>3</t>
  </si>
  <si>
    <t>32</t>
  </si>
  <si>
    <t>38</t>
  </si>
  <si>
    <t>4</t>
  </si>
  <si>
    <t>42</t>
  </si>
  <si>
    <t>36</t>
  </si>
  <si>
    <t>37</t>
  </si>
  <si>
    <t>Naknade građanima i kuć. na tem.osig.i dr.naknade</t>
  </si>
  <si>
    <t>31</t>
  </si>
  <si>
    <t>34</t>
  </si>
  <si>
    <t>41</t>
  </si>
  <si>
    <t>35</t>
  </si>
  <si>
    <t>45</t>
  </si>
  <si>
    <t>Dodatna ulaganja na nefinancijskoj imovini</t>
  </si>
  <si>
    <t>Poslovni objekti</t>
  </si>
  <si>
    <t xml:space="preserve">     Na temelju članka 88. Zakona o proračunu ("Narodne novine" broj 144/21) i članka 30. Statuta Općine Gola ("Službeni glasnik </t>
  </si>
  <si>
    <t>Izvještaj o korištenju proračunske zalihe, Izvještaj o zaduživanju na domaćem i stranom tržištu novca i kapitala, Izvještaj o danim</t>
  </si>
  <si>
    <t xml:space="preserve">      jamstvima i uplatama protestiranih jamstava,  Obrazloženje ostvarenja prihoda i primitaka i rashoda i izataka uz Polugodišnji izvještaj o</t>
  </si>
  <si>
    <t xml:space="preserve">     Ovaj Polugodišnji izvještaj o izvršenju Proračuna objavit će se u "Službenom glasniku Koprivničko-križevačke županije".</t>
  </si>
  <si>
    <t>Funkcijska klasifikacija: 0111 Izvršna i zakonodavna tijela</t>
  </si>
  <si>
    <t>Funkcijska klasifikacija: 0620 Razvoj zajednice</t>
  </si>
  <si>
    <t>Funkcijska klasifikacija: 0911 Predškolsko obrazovanje</t>
  </si>
  <si>
    <t>Funkcijska klasifikacija: 0421 Poljoprivreda</t>
  </si>
  <si>
    <t>Funkcijska klasifikacija: 0912 Osnovno obrazovanje</t>
  </si>
  <si>
    <t>Funkcijska klasifikacija: 0950 Obrazovanje koje se ne može def.po stupnju</t>
  </si>
  <si>
    <t>Funkcijska klasifikacija: 1090 Akt.socijalne zaštite koje nisu dr.svrstane</t>
  </si>
  <si>
    <t>Funkcijska klasifikacija: 0220 Civilna obrana</t>
  </si>
  <si>
    <t>Funkcijska klasifikacija: 0320 Usluge protupožarne zaštite</t>
  </si>
  <si>
    <t>Funkcijska klasifikacija: 0820 Službe kulture</t>
  </si>
  <si>
    <t>Funkcijska klasifikacija: 0810 Službe rekreacije i sporta</t>
  </si>
  <si>
    <t>Funkcijska klas.: 0660 Ras.vezani za stanovanje i kom.pogod.koji nisu dr.svrst.</t>
  </si>
  <si>
    <t>Funkcijska klasifikacija: 0451 Cestovni promet</t>
  </si>
  <si>
    <t>Funkcijska klasifikacija: 0640 Ulična rasvjeta</t>
  </si>
  <si>
    <t>NAMJENSKI PRIMICI</t>
  </si>
  <si>
    <t>Izdaci za otplatu glavnice primljenih kredita i zajmova</t>
  </si>
  <si>
    <t>RAZDJEL 001 OPĆINSKO VIJEĆE I OPĆINSKI NAČELNIK</t>
  </si>
  <si>
    <t>GLAVA 00101 OPĆINSKO VIJEĆE I OPĆINSKI NAČELNIK</t>
  </si>
  <si>
    <t>PROGRAM 1001 RAD OPĆINSKOG VIJEĆA I OPĆINSKOG NAČELNIKA</t>
  </si>
  <si>
    <t>A100102 Rad političkih stranaka</t>
  </si>
  <si>
    <t>A100103 Izbori</t>
  </si>
  <si>
    <t>Naknade građanima i kućanstvima na temelju osiguranja i druge naknade</t>
  </si>
  <si>
    <t>Kazne, penali i naknade šteta</t>
  </si>
  <si>
    <t>Naknade šteta pravnim i fizičkim osobama</t>
  </si>
  <si>
    <t>PROGRAM 1002 JEDINSTVENI UPRAVNI ODJEL</t>
  </si>
  <si>
    <t>A100201 Redovni poslovi</t>
  </si>
  <si>
    <t>K100201 Projektno-tehničke dokumentacije</t>
  </si>
  <si>
    <t>PROGRAM 1003 IZGRADNJA OBJEKATA I DRUGA KAPITALNA ULAGANJA</t>
  </si>
  <si>
    <t>Ostali nespomenuti građevinski objekti</t>
  </si>
  <si>
    <t>GLAVA 00301 POLJOPRIVREDA, DRUŠTVENE, SOCIJALNE I DR. DJELATNOSTI</t>
  </si>
  <si>
    <t>PROGRAM 1004 POLJOPRIVREDA</t>
  </si>
  <si>
    <t>PROGRAM 1005 OBRAZOVANJE</t>
  </si>
  <si>
    <t>A100501 Predškolski odgoj</t>
  </si>
  <si>
    <t>A100502 Osnovnoškolsko obrazovanje</t>
  </si>
  <si>
    <t>A100503 Stipendije učenika i studenata</t>
  </si>
  <si>
    <t>PROGRAM 1006 SOCIJALNA SKRB</t>
  </si>
  <si>
    <t>A100601 Naknade za potpore građanima, kućanstvima i udrugama</t>
  </si>
  <si>
    <t>PROGRAM 1007 ORGANIZACIJA I PROVOĐENJE ZAŠTITE I SPAŠAVANJA</t>
  </si>
  <si>
    <t>A100701 Civilna zaštita i HGSS</t>
  </si>
  <si>
    <t>A100702 Zaštita od požara</t>
  </si>
  <si>
    <t>PROGRAM 1008 RAZVOJ CIVILNOG DRUŠTAVA</t>
  </si>
  <si>
    <t>A100801 Kultura</t>
  </si>
  <si>
    <t>A100802 Sport i rekreacija</t>
  </si>
  <si>
    <t>A100803 Ostale udruge, zajednice i društva</t>
  </si>
  <si>
    <t>Funkcijska klas.: 0860 Ras.za rekreaciju, kulturu i religiju koji nisu dr.svrstani</t>
  </si>
  <si>
    <t>PROGRAM 1009 ODRŽAVANJE KOMUNALNE INFRASTRUKTURE</t>
  </si>
  <si>
    <t>A100901 Održavanje nerazvrstanih cesta i poljskih putova</t>
  </si>
  <si>
    <t>A100902 Održavanje čistoće javnih površina</t>
  </si>
  <si>
    <t>A100903 Održavanje i potrošnja javne rasvjete</t>
  </si>
  <si>
    <t>A100904 Održavanje javnih zelenih površina</t>
  </si>
  <si>
    <t>A100906 Održavanje groblja</t>
  </si>
  <si>
    <t>PROGRAM 1010 IZGRADNJA KOMUNALNE INFRASTRUKTURE</t>
  </si>
  <si>
    <t>K 101001 Izgradnja nerazvrstanih cesta</t>
  </si>
  <si>
    <t>Pristojbe i naknade</t>
  </si>
  <si>
    <t>Pomoći unutar općeg proračuna</t>
  </si>
  <si>
    <t>Tekuć pomoći unutar općeg proračuna</t>
  </si>
  <si>
    <t>Tekuće pomoći unutar općeg proračuna</t>
  </si>
  <si>
    <t>0131</t>
  </si>
  <si>
    <t>Opće usluge vezane za službenike</t>
  </si>
  <si>
    <t>Funkcijska klasifikacija: 0131 Opće usluge vezane za službenike</t>
  </si>
  <si>
    <t>0860</t>
  </si>
  <si>
    <t>Rashodi za rekreaciju, kulturu i religiju koji nisu dr.svrstani</t>
  </si>
  <si>
    <t>GLAVA 00301 POLJOPRIVREDA, DRUŠTVENE, SOCIJALNE I DRUGE DJELTANOSTI</t>
  </si>
  <si>
    <t>Izvršenje za        1.-6. 2025. g.</t>
  </si>
  <si>
    <t>Izvršenje za      1.-6. 2025. g.</t>
  </si>
  <si>
    <t>A100104 Promicanje kulturnog ugleda Općine Gola</t>
  </si>
  <si>
    <t>K100301 Opremanje i uređenje društvenih i drugih objekata</t>
  </si>
  <si>
    <t>K100302 Projekt "Bolenov put"</t>
  </si>
  <si>
    <t>K100304 Rekonstrukcija ograde i opremanje nogometnog igrališta u Goli</t>
  </si>
  <si>
    <t>A100401 Sufinanciranje programa i projekata u poljoprivredi</t>
  </si>
  <si>
    <t>A100908 Veterinarsko higijeničarski poslovi</t>
  </si>
  <si>
    <t>Kapitalne pomoći iz proračuna</t>
  </si>
  <si>
    <t>Pomoći izravnanja za decentralizirane funkcije</t>
  </si>
  <si>
    <t>Pomoći fiskalnog izravnanja</t>
  </si>
  <si>
    <t>Tekuće pomoći temeljem prijenosa EU sredstava</t>
  </si>
  <si>
    <t>Kapitalne pomoći unutar općeg proračuna</t>
  </si>
  <si>
    <t>Uredska oprema i namještaj</t>
  </si>
  <si>
    <t>K100303 Energetska obnova zgrade</t>
  </si>
  <si>
    <t>A100907 Dezinfekcija, dezinsekcija i deratizacija</t>
  </si>
  <si>
    <t>Nematerijalna proizvedena imovina</t>
  </si>
  <si>
    <t>Rashodi za dodatna ulaganja na nefinancijskoj imovini</t>
  </si>
  <si>
    <t>Pomoći iz inoz.i od subjekata unutar općeg proračuna</t>
  </si>
  <si>
    <t>Nematerijalna imovina</t>
  </si>
  <si>
    <t>Ostala nematerijalna imovina</t>
  </si>
  <si>
    <t>A100905 Održavanje građevina, uređaja i predmeta javne namjene</t>
  </si>
  <si>
    <t>prof. dr. sc. Krešimir Salajpal</t>
  </si>
  <si>
    <t>POLUGODIŠNJI IZVJEŠTAJ O IZVRŠENJU PRORAČUNA OPĆINE GOLA ZA 2026. GODINU</t>
  </si>
  <si>
    <t xml:space="preserve">     Proračun Općine Gola za 2026. godinu ("Službeni glasnik Koprivničko-križevačke županije" broj 34/25) (u daljnjem tekstu:</t>
  </si>
  <si>
    <t xml:space="preserve"> 1.-6. 2025. g.</t>
  </si>
  <si>
    <t>za 2026. g.</t>
  </si>
  <si>
    <t>1.-6. 2026. g.</t>
  </si>
  <si>
    <t>Plan za 2026. godinu</t>
  </si>
  <si>
    <t>Izvršenje za       1.-6. 2026. g</t>
  </si>
  <si>
    <t>Izvršenje za        1.-6. 2026. g.</t>
  </si>
  <si>
    <t>Izvršenje za       1.-6. 2026. g.</t>
  </si>
  <si>
    <t>Izvršenje za        1.-6.2025. g.</t>
  </si>
  <si>
    <t>Višak/manjak prihoda i primitaka preneseni iz prethodne godine</t>
  </si>
  <si>
    <t>565</t>
  </si>
  <si>
    <t>POMOĆI (Europski poljoprivredni fond za ruralni razvoj)</t>
  </si>
  <si>
    <t>581</t>
  </si>
  <si>
    <t>POMOĆI (Mehanizam za oporavak i otpornost)</t>
  </si>
  <si>
    <t>0473</t>
  </si>
  <si>
    <t>Turizam</t>
  </si>
  <si>
    <t>Zaštita okoliša</t>
  </si>
  <si>
    <t>07</t>
  </si>
  <si>
    <t>Zdravstvo</t>
  </si>
  <si>
    <t>A100105 Sufinanciranje plaće liječnika</t>
  </si>
  <si>
    <t>RAZDJEL 005 PRORAČUNSKI KORISNICI</t>
  </si>
  <si>
    <t>GLAVA 00501 JAVNA USTANOVA "BOLENOV DRAVSKI PUT"</t>
  </si>
  <si>
    <t>PROGRAM 1101 JAVNA USTANOVA "BOLENOV DRAVSKI PUT"</t>
  </si>
  <si>
    <t>A110101 Javna ustanova "Bolenov dravski put"</t>
  </si>
  <si>
    <t>Funkcijska klasifikacija: 0473 Turizam</t>
  </si>
  <si>
    <t>Primljeni krediti i zajm.od kr.i ost.fin.inst.izvan javn.sektora</t>
  </si>
  <si>
    <t>Primljeni krediti od tuz.kreditnih inst.izvan javnog sektora</t>
  </si>
  <si>
    <t>Kamate za primljene kredita i zajmove</t>
  </si>
  <si>
    <t>Kamate na prim.kr.i zajm.od kr.i ost.fin.inst.izvan javn.sekt.</t>
  </si>
  <si>
    <t>Zatezne kamate</t>
  </si>
  <si>
    <t>Umjetnička, literarna i znanstvena djela</t>
  </si>
  <si>
    <t>Otpl.glavnice prim.kred. i zajm.od kr.i dr.inst.izvan jav.sek.</t>
  </si>
  <si>
    <t>Otpl.glavnice pr.kredfita od tuzemn.kred.inst.izvan jav.sek.</t>
  </si>
  <si>
    <t>Otpl.gl.prim.kr.i zajm.od kred.i ost.inst.izvan javn.sekt.</t>
  </si>
  <si>
    <t>Otplata glavnice prim.kr.od tuzemn.kred.inst.izvan javn.sekt.</t>
  </si>
  <si>
    <t>Otplata glavnice primlj.kred.i zajm.od kred.i ost.finan.inst.izvan jav. sektora</t>
  </si>
  <si>
    <t>Otplata glavnice primlj.kredita od tuzemn.kred.inst.izvan javnog sektora</t>
  </si>
  <si>
    <t>Kamate na primljene kredite i zajmove</t>
  </si>
  <si>
    <t>Kamate na primljene kredite i zajm.od kred.i ost.financ.inst.izvan javnog sekt.</t>
  </si>
  <si>
    <t>Ostvareni višak/manjak prihoda i primitaka</t>
  </si>
  <si>
    <t>KLASA: 400-03/26-01/01</t>
  </si>
  <si>
    <t>URBROJ:2137-6-26-1</t>
  </si>
  <si>
    <t xml:space="preserve">      o izvršenju Proračuna Općine Gola za 2026. godinu nalaze se u prilogu ovog Polugodišnjeg izvještaja i čine njegov sastavni dio.</t>
  </si>
  <si>
    <t>Izvršenje za         1.-6. 2026. g.</t>
  </si>
  <si>
    <t>Izvršenje za        1.-6.2026. g.</t>
  </si>
  <si>
    <t>Koprivničko-križevačke županije" broj 4/21), Općinsko vijeće Općine Gola na 11. sjednici održanoj 25. rujna 2026. godine donijelo je</t>
  </si>
  <si>
    <t>Gola, 25. rujan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</si>
</sst>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-0.249977111117893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2246DE"/>
      <name val="Calibri"/>
      <family val="2"/>
      <scheme val="minor"/>
    </font>
    <font>
      <b/>
      <sz val="11"/>
      <color rgb="FF2246DE"/>
      <name val="Calibri"/>
      <family val="2"/>
      <scheme val="minor"/>
    </font>
    <font>
      <b/>
      <sz val="11"/>
      <color rgb="FF7030A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1"/>
      <color rgb="FF007635"/>
      <name val="Calibri"/>
      <family val="2"/>
      <scheme val="minor"/>
    </font>
    <font>
      <b/>
      <sz val="11"/>
      <color rgb="FF007635"/>
      <name val="Calibri"/>
      <family val="2"/>
      <scheme val="minor"/>
    </font>
    <font>
      <b/>
      <sz val="11"/>
      <color rgb="FF804238"/>
      <name val="Calibri"/>
      <family val="2"/>
      <charset val="238"/>
      <scheme val="minor"/>
    </font>
    <font>
      <sz val="11"/>
      <color rgb="FF804238"/>
      <name val="Calibri"/>
      <family val="2"/>
      <charset val="238"/>
      <scheme val="minor"/>
    </font>
    <font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rgb="FF008080"/>
      <name val="Calibri"/>
      <family val="2"/>
      <scheme val="minor"/>
    </font>
    <font>
      <sz val="11"/>
      <color rgb="FF990099"/>
      <name val="Calibri"/>
      <family val="2"/>
      <scheme val="minor"/>
    </font>
    <font>
      <b/>
      <sz val="11"/>
      <color theme="6" tint="-0.249977111117893"/>
      <name val="Calibri"/>
      <family val="2"/>
      <charset val="238"/>
      <scheme val="minor"/>
    </font>
    <font>
      <sz val="11"/>
      <color theme="6" tint="-0.249977111117893"/>
      <name val="Calibri"/>
      <family val="2"/>
      <charset val="238"/>
      <scheme val="minor"/>
    </font>
    <font>
      <b/>
      <sz val="11"/>
      <color rgb="FF2329A1"/>
      <name val="Calibri"/>
      <family val="2"/>
      <charset val="238"/>
      <scheme val="minor"/>
    </font>
    <font>
      <sz val="11"/>
      <color rgb="FF2329A1"/>
      <name val="Calibri"/>
      <family val="2"/>
      <charset val="238"/>
      <scheme val="minor"/>
    </font>
    <font>
      <b/>
      <sz val="11"/>
      <color theme="5" tint="-0.249977111117893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i/>
      <sz val="11"/>
      <color theme="5" tint="-0.249977111117893"/>
      <name val="Calibri"/>
      <family val="2"/>
      <charset val="238"/>
      <scheme val="minor"/>
    </font>
    <font>
      <i/>
      <sz val="11"/>
      <color rgb="FF804238"/>
      <name val="Calibri"/>
      <family val="2"/>
      <charset val="238"/>
      <scheme val="minor"/>
    </font>
    <font>
      <b/>
      <sz val="11"/>
      <color rgb="FF336600"/>
      <name val="Calibri"/>
      <family val="2"/>
      <charset val="238"/>
      <scheme val="minor"/>
    </font>
    <font>
      <sz val="11"/>
      <color rgb="FF336600"/>
      <name val="Calibri"/>
      <family val="2"/>
      <charset val="238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2329A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8">
    <xf numFmtId="0" fontId="0" fillId="0" borderId="0" xfId="0"/>
    <xf numFmtId="0" fontId="61" fillId="0" borderId="1" xfId="0" applyFont="1" applyBorder="1" applyAlignment="1">
      <alignment horizontal="center" wrapText="1"/>
    </xf>
    <xf numFmtId="0" fontId="6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1" fillId="0" borderId="1" xfId="0" applyFont="1" applyBorder="1"/>
    <xf numFmtId="4" fontId="61" fillId="0" borderId="1" xfId="0" applyNumberFormat="1" applyFont="1" applyBorder="1"/>
    <xf numFmtId="0" fontId="0" fillId="0" borderId="1" xfId="0" applyBorder="1"/>
    <xf numFmtId="4" fontId="0" fillId="0" borderId="1" xfId="0" applyNumberFormat="1" applyBorder="1"/>
    <xf numFmtId="4" fontId="61" fillId="0" borderId="0" xfId="0" applyNumberFormat="1" applyFont="1"/>
    <xf numFmtId="4" fontId="0" fillId="0" borderId="0" xfId="0" applyNumberFormat="1"/>
    <xf numFmtId="0" fontId="61" fillId="0" borderId="1" xfId="0" applyFont="1" applyBorder="1" applyAlignment="1">
      <alignment horizontal="left"/>
    </xf>
    <xf numFmtId="4" fontId="61" fillId="0" borderId="1" xfId="0" applyNumberFormat="1" applyFont="1" applyBorder="1" applyAlignment="1">
      <alignment horizontal="right"/>
    </xf>
    <xf numFmtId="4" fontId="60" fillId="0" borderId="1" xfId="0" applyNumberFormat="1" applyFont="1" applyBorder="1"/>
    <xf numFmtId="0" fontId="60" fillId="0" borderId="1" xfId="0" applyFont="1" applyBorder="1"/>
    <xf numFmtId="0" fontId="61" fillId="0" borderId="0" xfId="0" applyFont="1" applyAlignment="1">
      <alignment horizontal="right"/>
    </xf>
    <xf numFmtId="0" fontId="61" fillId="0" borderId="0" xfId="0" applyFont="1"/>
    <xf numFmtId="0" fontId="61" fillId="0" borderId="0" xfId="0" applyFont="1" applyAlignment="1">
      <alignment horizontal="center"/>
    </xf>
    <xf numFmtId="0" fontId="59" fillId="0" borderId="1" xfId="0" applyFont="1" applyBorder="1"/>
    <xf numFmtId="4" fontId="59" fillId="0" borderId="1" xfId="0" applyNumberFormat="1" applyFont="1" applyBorder="1"/>
    <xf numFmtId="0" fontId="58" fillId="0" borderId="1" xfId="0" applyFont="1" applyBorder="1"/>
    <xf numFmtId="4" fontId="58" fillId="0" borderId="1" xfId="0" applyNumberFormat="1" applyFont="1" applyBorder="1"/>
    <xf numFmtId="4" fontId="57" fillId="0" borderId="1" xfId="0" applyNumberFormat="1" applyFont="1" applyBorder="1"/>
    <xf numFmtId="4" fontId="56" fillId="0" borderId="1" xfId="0" applyNumberFormat="1" applyFont="1" applyBorder="1"/>
    <xf numFmtId="4" fontId="55" fillId="0" borderId="1" xfId="0" applyNumberFormat="1" applyFont="1" applyBorder="1"/>
    <xf numFmtId="4" fontId="61" fillId="0" borderId="0" xfId="0" applyNumberFormat="1" applyFont="1" applyAlignment="1">
      <alignment horizontal="right"/>
    </xf>
    <xf numFmtId="0" fontId="0" fillId="0" borderId="1" xfId="0" applyBorder="1" applyAlignment="1">
      <alignment horizontal="right"/>
    </xf>
    <xf numFmtId="0" fontId="61" fillId="0" borderId="1" xfId="0" applyFont="1" applyBorder="1" applyAlignment="1">
      <alignment horizontal="right"/>
    </xf>
    <xf numFmtId="0" fontId="54" fillId="0" borderId="1" xfId="0" applyFont="1" applyBorder="1"/>
    <xf numFmtId="0" fontId="54" fillId="0" borderId="4" xfId="0" applyFont="1" applyBorder="1"/>
    <xf numFmtId="4" fontId="54" fillId="0" borderId="1" xfId="0" applyNumberFormat="1" applyFont="1" applyBorder="1"/>
    <xf numFmtId="4" fontId="54" fillId="0" borderId="2" xfId="0" applyNumberFormat="1" applyFont="1" applyBorder="1"/>
    <xf numFmtId="0" fontId="54" fillId="0" borderId="0" xfId="0" applyFont="1"/>
    <xf numFmtId="4" fontId="0" fillId="0" borderId="1" xfId="0" applyNumberFormat="1" applyBorder="1" applyAlignment="1">
      <alignment horizontal="right"/>
    </xf>
    <xf numFmtId="0" fontId="52" fillId="0" borderId="2" xfId="0" applyFont="1" applyBorder="1"/>
    <xf numFmtId="0" fontId="0" fillId="0" borderId="6" xfId="0" applyBorder="1" applyAlignment="1">
      <alignment horizontal="center"/>
    </xf>
    <xf numFmtId="0" fontId="0" fillId="0" borderId="3" xfId="0" applyBorder="1"/>
    <xf numFmtId="0" fontId="63" fillId="0" borderId="0" xfId="0" applyFont="1"/>
    <xf numFmtId="4" fontId="64" fillId="0" borderId="1" xfId="0" applyNumberFormat="1" applyFont="1" applyBorder="1"/>
    <xf numFmtId="4" fontId="50" fillId="0" borderId="1" xfId="0" applyNumberFormat="1" applyFont="1" applyBorder="1"/>
    <xf numFmtId="0" fontId="49" fillId="0" borderId="1" xfId="0" applyFont="1" applyBorder="1"/>
    <xf numFmtId="4" fontId="49" fillId="0" borderId="1" xfId="0" applyNumberFormat="1" applyFont="1" applyBorder="1"/>
    <xf numFmtId="0" fontId="48" fillId="0" borderId="1" xfId="0" applyFont="1" applyBorder="1"/>
    <xf numFmtId="0" fontId="48" fillId="0" borderId="4" xfId="0" applyFont="1" applyBorder="1"/>
    <xf numFmtId="4" fontId="48" fillId="0" borderId="1" xfId="0" applyNumberFormat="1" applyFont="1" applyBorder="1"/>
    <xf numFmtId="4" fontId="48" fillId="0" borderId="2" xfId="0" applyNumberFormat="1" applyFont="1" applyBorder="1"/>
    <xf numFmtId="4" fontId="48" fillId="0" borderId="4" xfId="0" applyNumberFormat="1" applyFont="1" applyBorder="1"/>
    <xf numFmtId="0" fontId="48" fillId="0" borderId="0" xfId="0" applyFont="1"/>
    <xf numFmtId="4" fontId="47" fillId="0" borderId="1" xfId="0" applyNumberFormat="1" applyFont="1" applyBorder="1"/>
    <xf numFmtId="0" fontId="58" fillId="0" borderId="5" xfId="0" applyFont="1" applyBorder="1"/>
    <xf numFmtId="4" fontId="58" fillId="0" borderId="5" xfId="0" applyNumberFormat="1" applyFont="1" applyBorder="1"/>
    <xf numFmtId="4" fontId="61" fillId="0" borderId="5" xfId="0" applyNumberFormat="1" applyFont="1" applyBorder="1"/>
    <xf numFmtId="0" fontId="46" fillId="0" borderId="0" xfId="0" applyFont="1"/>
    <xf numFmtId="49" fontId="61" fillId="0" borderId="1" xfId="0" applyNumberFormat="1" applyFont="1" applyBorder="1" applyAlignment="1">
      <alignment horizontal="left"/>
    </xf>
    <xf numFmtId="0" fontId="45" fillId="0" borderId="1" xfId="0" applyFont="1" applyBorder="1" applyAlignment="1">
      <alignment horizontal="left"/>
    </xf>
    <xf numFmtId="4" fontId="45" fillId="0" borderId="1" xfId="0" applyNumberFormat="1" applyFont="1" applyBorder="1" applyAlignment="1">
      <alignment horizontal="right"/>
    </xf>
    <xf numFmtId="0" fontId="45" fillId="0" borderId="0" xfId="0" applyFont="1"/>
    <xf numFmtId="0" fontId="45" fillId="0" borderId="1" xfId="0" applyFont="1" applyBorder="1"/>
    <xf numFmtId="4" fontId="45" fillId="0" borderId="1" xfId="0" applyNumberFormat="1" applyFont="1" applyBorder="1"/>
    <xf numFmtId="0" fontId="45" fillId="0" borderId="1" xfId="0" applyFont="1" applyBorder="1" applyAlignment="1">
      <alignment horizontal="right"/>
    </xf>
    <xf numFmtId="49" fontId="61" fillId="0" borderId="1" xfId="0" applyNumberFormat="1" applyFont="1" applyBorder="1"/>
    <xf numFmtId="49" fontId="65" fillId="0" borderId="1" xfId="0" applyNumberFormat="1" applyFont="1" applyBorder="1"/>
    <xf numFmtId="49" fontId="65" fillId="0" borderId="2" xfId="0" applyNumberFormat="1" applyFont="1" applyBorder="1"/>
    <xf numFmtId="0" fontId="65" fillId="0" borderId="4" xfId="0" applyFont="1" applyBorder="1"/>
    <xf numFmtId="4" fontId="65" fillId="0" borderId="1" xfId="0" applyNumberFormat="1" applyFont="1" applyBorder="1"/>
    <xf numFmtId="4" fontId="65" fillId="0" borderId="2" xfId="0" applyNumberFormat="1" applyFont="1" applyBorder="1"/>
    <xf numFmtId="4" fontId="65" fillId="0" borderId="4" xfId="0" applyNumberFormat="1" applyFont="1" applyBorder="1"/>
    <xf numFmtId="0" fontId="66" fillId="0" borderId="0" xfId="0" applyFont="1"/>
    <xf numFmtId="0" fontId="65" fillId="0" borderId="2" xfId="0" applyFont="1" applyBorder="1"/>
    <xf numFmtId="0" fontId="66" fillId="0" borderId="4" xfId="0" applyFont="1" applyBorder="1"/>
    <xf numFmtId="0" fontId="0" fillId="0" borderId="1" xfId="0" applyBorder="1" applyAlignment="1">
      <alignment horizontal="left"/>
    </xf>
    <xf numFmtId="0" fontId="43" fillId="0" borderId="1" xfId="0" applyFont="1" applyBorder="1" applyAlignment="1">
      <alignment horizontal="right"/>
    </xf>
    <xf numFmtId="4" fontId="43" fillId="0" borderId="1" xfId="0" applyNumberFormat="1" applyFont="1" applyBorder="1"/>
    <xf numFmtId="4" fontId="45" fillId="0" borderId="0" xfId="0" applyNumberFormat="1" applyFont="1"/>
    <xf numFmtId="4" fontId="61" fillId="0" borderId="2" xfId="0" applyNumberFormat="1" applyFont="1" applyBorder="1"/>
    <xf numFmtId="4" fontId="61" fillId="0" borderId="4" xfId="0" applyNumberFormat="1" applyFont="1" applyBorder="1"/>
    <xf numFmtId="4" fontId="53" fillId="0" borderId="0" xfId="0" applyNumberFormat="1" applyFont="1"/>
    <xf numFmtId="4" fontId="40" fillId="0" borderId="1" xfId="0" applyNumberFormat="1" applyFont="1" applyBorder="1" applyAlignment="1">
      <alignment horizontal="right"/>
    </xf>
    <xf numFmtId="4" fontId="39" fillId="0" borderId="1" xfId="0" applyNumberFormat="1" applyFont="1" applyBorder="1" applyAlignment="1">
      <alignment horizontal="right"/>
    </xf>
    <xf numFmtId="4" fontId="39" fillId="0" borderId="1" xfId="0" applyNumberFormat="1" applyFont="1" applyBorder="1"/>
    <xf numFmtId="0" fontId="61" fillId="0" borderId="3" xfId="0" applyFont="1" applyBorder="1"/>
    <xf numFmtId="4" fontId="61" fillId="0" borderId="3" xfId="0" applyNumberFormat="1" applyFont="1" applyBorder="1"/>
    <xf numFmtId="4" fontId="61" fillId="0" borderId="3" xfId="0" applyNumberFormat="1" applyFont="1" applyBorder="1" applyAlignment="1">
      <alignment horizontal="right"/>
    </xf>
    <xf numFmtId="0" fontId="45" fillId="0" borderId="3" xfId="0" applyFont="1" applyBorder="1" applyAlignment="1">
      <alignment horizontal="right"/>
    </xf>
    <xf numFmtId="0" fontId="45" fillId="0" borderId="3" xfId="0" applyFont="1" applyBorder="1"/>
    <xf numFmtId="4" fontId="45" fillId="0" borderId="3" xfId="0" applyNumberFormat="1" applyFont="1" applyBorder="1"/>
    <xf numFmtId="4" fontId="57" fillId="0" borderId="3" xfId="0" applyNumberFormat="1" applyFont="1" applyBorder="1"/>
    <xf numFmtId="4" fontId="38" fillId="0" borderId="0" xfId="0" applyNumberFormat="1" applyFont="1"/>
    <xf numFmtId="0" fontId="61" fillId="0" borderId="2" xfId="0" applyFont="1" applyBorder="1"/>
    <xf numFmtId="0" fontId="61" fillId="0" borderId="4" xfId="0" applyFont="1" applyBorder="1"/>
    <xf numFmtId="0" fontId="64" fillId="0" borderId="1" xfId="0" applyFont="1" applyBorder="1"/>
    <xf numFmtId="0" fontId="37" fillId="0" borderId="1" xfId="0" applyFont="1" applyBorder="1"/>
    <xf numFmtId="0" fontId="36" fillId="0" borderId="1" xfId="0" applyFont="1" applyBorder="1"/>
    <xf numFmtId="4" fontId="36" fillId="0" borderId="1" xfId="0" applyNumberFormat="1" applyFont="1" applyBorder="1"/>
    <xf numFmtId="0" fontId="36" fillId="0" borderId="0" xfId="0" applyFont="1"/>
    <xf numFmtId="0" fontId="36" fillId="0" borderId="4" xfId="0" applyFont="1" applyBorder="1"/>
    <xf numFmtId="4" fontId="36" fillId="0" borderId="2" xfId="0" applyNumberFormat="1" applyFont="1" applyBorder="1"/>
    <xf numFmtId="4" fontId="36" fillId="0" borderId="4" xfId="0" applyNumberFormat="1" applyFont="1" applyBorder="1"/>
    <xf numFmtId="0" fontId="35" fillId="0" borderId="1" xfId="0" applyFont="1" applyBorder="1" applyAlignment="1">
      <alignment horizontal="left"/>
    </xf>
    <xf numFmtId="0" fontId="34" fillId="0" borderId="1" xfId="0" applyFont="1" applyBorder="1"/>
    <xf numFmtId="4" fontId="34" fillId="0" borderId="1" xfId="0" applyNumberFormat="1" applyFont="1" applyBorder="1"/>
    <xf numFmtId="0" fontId="34" fillId="0" borderId="0" xfId="0" applyFont="1"/>
    <xf numFmtId="0" fontId="34" fillId="0" borderId="4" xfId="0" applyFont="1" applyBorder="1"/>
    <xf numFmtId="4" fontId="34" fillId="0" borderId="2" xfId="0" applyNumberFormat="1" applyFont="1" applyBorder="1"/>
    <xf numFmtId="4" fontId="34" fillId="0" borderId="4" xfId="0" applyNumberFormat="1" applyFont="1" applyBorder="1"/>
    <xf numFmtId="0" fontId="42" fillId="0" borderId="2" xfId="0" applyFont="1" applyBorder="1"/>
    <xf numFmtId="4" fontId="33" fillId="0" borderId="1" xfId="0" applyNumberFormat="1" applyFont="1" applyBorder="1"/>
    <xf numFmtId="4" fontId="32" fillId="0" borderId="1" xfId="0" applyNumberFormat="1" applyFont="1" applyBorder="1"/>
    <xf numFmtId="4" fontId="63" fillId="0" borderId="1" xfId="0" applyNumberFormat="1" applyFont="1" applyBorder="1"/>
    <xf numFmtId="0" fontId="31" fillId="0" borderId="1" xfId="0" applyFont="1" applyBorder="1"/>
    <xf numFmtId="0" fontId="67" fillId="0" borderId="0" xfId="0" applyFont="1"/>
    <xf numFmtId="0" fontId="68" fillId="0" borderId="0" xfId="0" applyFont="1"/>
    <xf numFmtId="0" fontId="67" fillId="0" borderId="1" xfId="0" applyFont="1" applyBorder="1"/>
    <xf numFmtId="4" fontId="67" fillId="0" borderId="1" xfId="0" applyNumberFormat="1" applyFont="1" applyBorder="1"/>
    <xf numFmtId="49" fontId="67" fillId="0" borderId="1" xfId="0" applyNumberFormat="1" applyFont="1" applyBorder="1"/>
    <xf numFmtId="0" fontId="68" fillId="0" borderId="1" xfId="0" applyFont="1" applyBorder="1"/>
    <xf numFmtId="4" fontId="68" fillId="0" borderId="1" xfId="0" applyNumberFormat="1" applyFont="1" applyBorder="1"/>
    <xf numFmtId="0" fontId="67" fillId="0" borderId="1" xfId="0" applyFont="1" applyBorder="1" applyAlignment="1">
      <alignment horizontal="center"/>
    </xf>
    <xf numFmtId="0" fontId="67" fillId="0" borderId="1" xfId="0" applyFont="1" applyBorder="1" applyAlignment="1">
      <alignment horizontal="left"/>
    </xf>
    <xf numFmtId="4" fontId="67" fillId="0" borderId="1" xfId="0" applyNumberFormat="1" applyFont="1" applyBorder="1" applyAlignment="1">
      <alignment horizontal="right"/>
    </xf>
    <xf numFmtId="0" fontId="29" fillId="0" borderId="2" xfId="0" applyFont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right"/>
    </xf>
    <xf numFmtId="0" fontId="30" fillId="0" borderId="2" xfId="0" applyFont="1" applyBorder="1"/>
    <xf numFmtId="4" fontId="55" fillId="0" borderId="0" xfId="0" applyNumberFormat="1" applyFont="1"/>
    <xf numFmtId="0" fontId="44" fillId="0" borderId="0" xfId="0" applyFont="1"/>
    <xf numFmtId="4" fontId="41" fillId="0" borderId="0" xfId="0" applyNumberFormat="1" applyFont="1"/>
    <xf numFmtId="0" fontId="43" fillId="0" borderId="0" xfId="0" applyFont="1" applyAlignment="1">
      <alignment horizontal="right"/>
    </xf>
    <xf numFmtId="0" fontId="43" fillId="0" borderId="0" xfId="0" applyFont="1"/>
    <xf numFmtId="4" fontId="43" fillId="0" borderId="0" xfId="0" applyNumberFormat="1" applyFont="1"/>
    <xf numFmtId="4" fontId="39" fillId="0" borderId="0" xfId="0" applyNumberFormat="1" applyFont="1"/>
    <xf numFmtId="4" fontId="28" fillId="0" borderId="1" xfId="0" applyNumberFormat="1" applyFont="1" applyBorder="1" applyAlignment="1">
      <alignment horizontal="right"/>
    </xf>
    <xf numFmtId="0" fontId="67" fillId="0" borderId="2" xfId="0" applyFont="1" applyBorder="1"/>
    <xf numFmtId="4" fontId="67" fillId="0" borderId="2" xfId="0" applyNumberFormat="1" applyFont="1" applyBorder="1"/>
    <xf numFmtId="4" fontId="67" fillId="0" borderId="4" xfId="0" applyNumberFormat="1" applyFont="1" applyBorder="1"/>
    <xf numFmtId="0" fontId="68" fillId="0" borderId="4" xfId="0" applyFont="1" applyBorder="1"/>
    <xf numFmtId="0" fontId="58" fillId="0" borderId="2" xfId="0" applyFont="1" applyBorder="1"/>
    <xf numFmtId="0" fontId="58" fillId="0" borderId="4" xfId="0" applyFont="1" applyBorder="1"/>
    <xf numFmtId="0" fontId="27" fillId="0" borderId="0" xfId="0" applyFont="1"/>
    <xf numFmtId="4" fontId="27" fillId="0" borderId="0" xfId="0" applyNumberFormat="1" applyFont="1"/>
    <xf numFmtId="4" fontId="68" fillId="0" borderId="0" xfId="0" applyNumberFormat="1" applyFont="1"/>
    <xf numFmtId="0" fontId="26" fillId="0" borderId="1" xfId="0" applyFont="1" applyBorder="1"/>
    <xf numFmtId="0" fontId="0" fillId="0" borderId="4" xfId="0" applyBorder="1"/>
    <xf numFmtId="0" fontId="34" fillId="0" borderId="2" xfId="0" applyFont="1" applyBorder="1"/>
    <xf numFmtId="0" fontId="0" fillId="0" borderId="2" xfId="0" applyBorder="1"/>
    <xf numFmtId="4" fontId="58" fillId="0" borderId="2" xfId="0" applyNumberFormat="1" applyFont="1" applyBorder="1"/>
    <xf numFmtId="4" fontId="58" fillId="0" borderId="4" xfId="0" applyNumberFormat="1" applyFont="1" applyBorder="1"/>
    <xf numFmtId="0" fontId="64" fillId="0" borderId="0" xfId="0" applyFont="1"/>
    <xf numFmtId="0" fontId="25" fillId="0" borderId="1" xfId="0" applyFont="1" applyBorder="1"/>
    <xf numFmtId="4" fontId="25" fillId="0" borderId="1" xfId="0" applyNumberFormat="1" applyFont="1" applyBorder="1"/>
    <xf numFmtId="0" fontId="25" fillId="0" borderId="0" xfId="0" applyFont="1"/>
    <xf numFmtId="0" fontId="63" fillId="0" borderId="1" xfId="0" applyFont="1" applyBorder="1"/>
    <xf numFmtId="0" fontId="63" fillId="0" borderId="2" xfId="0" applyFont="1" applyBorder="1"/>
    <xf numFmtId="0" fontId="63" fillId="0" borderId="4" xfId="0" applyFont="1" applyBorder="1"/>
    <xf numFmtId="4" fontId="63" fillId="0" borderId="2" xfId="0" applyNumberFormat="1" applyFont="1" applyBorder="1"/>
    <xf numFmtId="4" fontId="63" fillId="0" borderId="4" xfId="0" applyNumberFormat="1" applyFont="1" applyBorder="1"/>
    <xf numFmtId="0" fontId="69" fillId="0" borderId="0" xfId="0" applyFont="1"/>
    <xf numFmtId="0" fontId="69" fillId="0" borderId="1" xfId="0" applyFont="1" applyBorder="1"/>
    <xf numFmtId="0" fontId="69" fillId="0" borderId="2" xfId="0" applyFont="1" applyBorder="1"/>
    <xf numFmtId="0" fontId="69" fillId="0" borderId="4" xfId="0" applyFont="1" applyBorder="1"/>
    <xf numFmtId="4" fontId="69" fillId="0" borderId="1" xfId="0" applyNumberFormat="1" applyFont="1" applyBorder="1"/>
    <xf numFmtId="4" fontId="69" fillId="0" borderId="2" xfId="0" applyNumberFormat="1" applyFont="1" applyBorder="1"/>
    <xf numFmtId="4" fontId="69" fillId="0" borderId="4" xfId="0" applyNumberFormat="1" applyFont="1" applyBorder="1"/>
    <xf numFmtId="0" fontId="25" fillId="0" borderId="2" xfId="0" applyFont="1" applyBorder="1"/>
    <xf numFmtId="0" fontId="25" fillId="0" borderId="4" xfId="0" applyFont="1" applyBorder="1"/>
    <xf numFmtId="4" fontId="25" fillId="0" borderId="2" xfId="0" applyNumberFormat="1" applyFont="1" applyBorder="1"/>
    <xf numFmtId="4" fontId="25" fillId="0" borderId="4" xfId="0" applyNumberFormat="1" applyFont="1" applyBorder="1"/>
    <xf numFmtId="0" fontId="24" fillId="0" borderId="1" xfId="0" applyFont="1" applyBorder="1"/>
    <xf numFmtId="4" fontId="24" fillId="0" borderId="1" xfId="0" applyNumberFormat="1" applyFont="1" applyBorder="1"/>
    <xf numFmtId="0" fontId="24" fillId="0" borderId="0" xfId="0" applyFont="1"/>
    <xf numFmtId="0" fontId="23" fillId="0" borderId="2" xfId="0" applyFont="1" applyBorder="1"/>
    <xf numFmtId="0" fontId="23" fillId="0" borderId="1" xfId="0" applyFont="1" applyBorder="1"/>
    <xf numFmtId="0" fontId="23" fillId="0" borderId="4" xfId="0" applyFont="1" applyBorder="1"/>
    <xf numFmtId="4" fontId="23" fillId="0" borderId="1" xfId="0" applyNumberFormat="1" applyFont="1" applyBorder="1"/>
    <xf numFmtId="4" fontId="23" fillId="0" borderId="2" xfId="0" applyNumberFormat="1" applyFont="1" applyBorder="1"/>
    <xf numFmtId="0" fontId="23" fillId="0" borderId="0" xfId="0" applyFont="1"/>
    <xf numFmtId="0" fontId="63" fillId="0" borderId="6" xfId="0" applyFont="1" applyBorder="1"/>
    <xf numFmtId="0" fontId="63" fillId="0" borderId="7" xfId="0" applyFont="1" applyBorder="1"/>
    <xf numFmtId="0" fontId="63" fillId="0" borderId="8" xfId="0" applyFont="1" applyBorder="1"/>
    <xf numFmtId="4" fontId="63" fillId="0" borderId="6" xfId="0" applyNumberFormat="1" applyFont="1" applyBorder="1"/>
    <xf numFmtId="4" fontId="63" fillId="0" borderId="7" xfId="0" applyNumberFormat="1" applyFont="1" applyBorder="1"/>
    <xf numFmtId="4" fontId="63" fillId="0" borderId="8" xfId="0" applyNumberFormat="1" applyFont="1" applyBorder="1"/>
    <xf numFmtId="0" fontId="22" fillId="0" borderId="2" xfId="0" applyFont="1" applyBorder="1"/>
    <xf numFmtId="0" fontId="22" fillId="0" borderId="1" xfId="0" applyFont="1" applyBorder="1"/>
    <xf numFmtId="0" fontId="22" fillId="0" borderId="4" xfId="0" applyFont="1" applyBorder="1"/>
    <xf numFmtId="4" fontId="22" fillId="0" borderId="1" xfId="0" applyNumberFormat="1" applyFont="1" applyBorder="1"/>
    <xf numFmtId="4" fontId="22" fillId="0" borderId="2" xfId="0" applyNumberFormat="1" applyFont="1" applyBorder="1"/>
    <xf numFmtId="4" fontId="22" fillId="0" borderId="4" xfId="0" applyNumberFormat="1" applyFont="1" applyBorder="1"/>
    <xf numFmtId="0" fontId="22" fillId="0" borderId="0" xfId="0" applyFont="1"/>
    <xf numFmtId="0" fontId="64" fillId="0" borderId="2" xfId="0" applyFont="1" applyBorder="1"/>
    <xf numFmtId="0" fontId="64" fillId="0" borderId="4" xfId="0" applyFont="1" applyBorder="1"/>
    <xf numFmtId="4" fontId="64" fillId="0" borderId="2" xfId="0" applyNumberFormat="1" applyFont="1" applyBorder="1"/>
    <xf numFmtId="4" fontId="64" fillId="0" borderId="4" xfId="0" applyNumberFormat="1" applyFont="1" applyBorder="1"/>
    <xf numFmtId="49" fontId="70" fillId="0" borderId="1" xfId="0" applyNumberFormat="1" applyFont="1" applyBorder="1"/>
    <xf numFmtId="0" fontId="70" fillId="0" borderId="2" xfId="0" applyFont="1" applyBorder="1"/>
    <xf numFmtId="0" fontId="71" fillId="0" borderId="4" xfId="0" applyFont="1" applyBorder="1"/>
    <xf numFmtId="4" fontId="70" fillId="0" borderId="1" xfId="0" applyNumberFormat="1" applyFont="1" applyBorder="1"/>
    <xf numFmtId="4" fontId="70" fillId="0" borderId="2" xfId="0" applyNumberFormat="1" applyFont="1" applyBorder="1"/>
    <xf numFmtId="0" fontId="71" fillId="0" borderId="0" xfId="0" applyFont="1"/>
    <xf numFmtId="0" fontId="64" fillId="0" borderId="1" xfId="0" applyFont="1" applyBorder="1" applyAlignment="1">
      <alignment horizontal="center" wrapText="1"/>
    </xf>
    <xf numFmtId="0" fontId="64" fillId="0" borderId="1" xfId="0" applyFont="1" applyBorder="1" applyAlignment="1">
      <alignment horizontal="center" vertical="center" wrapText="1"/>
    </xf>
    <xf numFmtId="0" fontId="72" fillId="0" borderId="0" xfId="0" applyFont="1"/>
    <xf numFmtId="4" fontId="72" fillId="0" borderId="0" xfId="0" applyNumberFormat="1" applyFont="1"/>
    <xf numFmtId="4" fontId="73" fillId="0" borderId="0" xfId="0" applyNumberFormat="1" applyFont="1"/>
    <xf numFmtId="0" fontId="67" fillId="0" borderId="1" xfId="0" applyFont="1" applyBorder="1" applyAlignment="1">
      <alignment horizontal="center" wrapText="1"/>
    </xf>
    <xf numFmtId="0" fontId="67" fillId="0" borderId="1" xfId="0" applyFont="1" applyBorder="1" applyAlignment="1">
      <alignment horizontal="center" vertical="center" wrapText="1"/>
    </xf>
    <xf numFmtId="0" fontId="21" fillId="0" borderId="0" xfId="0" applyFont="1"/>
    <xf numFmtId="4" fontId="21" fillId="0" borderId="1" xfId="0" applyNumberFormat="1" applyFont="1" applyBorder="1"/>
    <xf numFmtId="0" fontId="21" fillId="0" borderId="1" xfId="0" applyFont="1" applyBorder="1"/>
    <xf numFmtId="0" fontId="74" fillId="0" borderId="0" xfId="0" applyFont="1"/>
    <xf numFmtId="4" fontId="74" fillId="0" borderId="0" xfId="0" applyNumberFormat="1" applyFont="1"/>
    <xf numFmtId="4" fontId="75" fillId="0" borderId="0" xfId="0" applyNumberFormat="1" applyFont="1"/>
    <xf numFmtId="0" fontId="76" fillId="0" borderId="0" xfId="0" applyFont="1" applyAlignment="1">
      <alignment horizontal="right"/>
    </xf>
    <xf numFmtId="0" fontId="77" fillId="0" borderId="0" xfId="0" applyFont="1"/>
    <xf numFmtId="0" fontId="78" fillId="0" borderId="0" xfId="0" applyFont="1"/>
    <xf numFmtId="4" fontId="78" fillId="0" borderId="0" xfId="0" applyNumberFormat="1" applyFont="1"/>
    <xf numFmtId="4" fontId="79" fillId="0" borderId="0" xfId="0" applyNumberFormat="1" applyFont="1"/>
    <xf numFmtId="4" fontId="80" fillId="0" borderId="0" xfId="0" applyNumberFormat="1" applyFont="1" applyAlignment="1">
      <alignment horizontal="right"/>
    </xf>
    <xf numFmtId="4" fontId="81" fillId="0" borderId="0" xfId="0" applyNumberFormat="1" applyFont="1"/>
    <xf numFmtId="0" fontId="81" fillId="0" borderId="0" xfId="0" applyFont="1"/>
    <xf numFmtId="0" fontId="82" fillId="0" borderId="0" xfId="0" applyFont="1"/>
    <xf numFmtId="4" fontId="82" fillId="0" borderId="0" xfId="0" applyNumberFormat="1" applyFont="1"/>
    <xf numFmtId="4" fontId="83" fillId="0" borderId="0" xfId="0" applyNumberFormat="1" applyFont="1"/>
    <xf numFmtId="0" fontId="84" fillId="0" borderId="0" xfId="0" applyFont="1"/>
    <xf numFmtId="0" fontId="85" fillId="0" borderId="0" xfId="0" applyFont="1"/>
    <xf numFmtId="0" fontId="86" fillId="0" borderId="1" xfId="0" applyFont="1" applyBorder="1"/>
    <xf numFmtId="4" fontId="86" fillId="0" borderId="1" xfId="0" applyNumberFormat="1" applyFont="1" applyBorder="1"/>
    <xf numFmtId="0" fontId="87" fillId="0" borderId="0" xfId="0" applyFont="1"/>
    <xf numFmtId="0" fontId="88" fillId="0" borderId="1" xfId="0" applyFont="1" applyBorder="1"/>
    <xf numFmtId="4" fontId="88" fillId="0" borderId="1" xfId="0" applyNumberFormat="1" applyFont="1" applyBorder="1"/>
    <xf numFmtId="0" fontId="89" fillId="0" borderId="0" xfId="0" applyFont="1"/>
    <xf numFmtId="0" fontId="90" fillId="0" borderId="1" xfId="0" applyFont="1" applyBorder="1"/>
    <xf numFmtId="4" fontId="90" fillId="0" borderId="1" xfId="0" applyNumberFormat="1" applyFont="1" applyBorder="1"/>
    <xf numFmtId="0" fontId="91" fillId="0" borderId="0" xfId="0" applyFont="1"/>
    <xf numFmtId="0" fontId="92" fillId="0" borderId="0" xfId="0" applyFont="1"/>
    <xf numFmtId="0" fontId="80" fillId="0" borderId="1" xfId="0" applyFont="1" applyBorder="1"/>
    <xf numFmtId="4" fontId="80" fillId="0" borderId="1" xfId="0" applyNumberFormat="1" applyFont="1" applyBorder="1"/>
    <xf numFmtId="0" fontId="93" fillId="0" borderId="0" xfId="0" applyFont="1"/>
    <xf numFmtId="0" fontId="76" fillId="0" borderId="1" xfId="0" applyFont="1" applyBorder="1"/>
    <xf numFmtId="4" fontId="76" fillId="0" borderId="1" xfId="0" applyNumberFormat="1" applyFont="1" applyBorder="1"/>
    <xf numFmtId="0" fontId="76" fillId="0" borderId="2" xfId="0" applyFont="1" applyBorder="1"/>
    <xf numFmtId="0" fontId="76" fillId="0" borderId="4" xfId="0" applyFont="1" applyBorder="1"/>
    <xf numFmtId="4" fontId="76" fillId="0" borderId="2" xfId="0" applyNumberFormat="1" applyFont="1" applyBorder="1"/>
    <xf numFmtId="4" fontId="76" fillId="0" borderId="4" xfId="0" applyNumberFormat="1" applyFont="1" applyBorder="1"/>
    <xf numFmtId="0" fontId="76" fillId="0" borderId="0" xfId="0" applyFont="1"/>
    <xf numFmtId="0" fontId="94" fillId="0" borderId="1" xfId="0" applyFont="1" applyBorder="1"/>
    <xf numFmtId="4" fontId="94" fillId="0" borderId="1" xfId="0" applyNumberFormat="1" applyFont="1" applyBorder="1"/>
    <xf numFmtId="0" fontId="95" fillId="0" borderId="0" xfId="0" applyFont="1"/>
    <xf numFmtId="0" fontId="96" fillId="0" borderId="1" xfId="0" applyFont="1" applyBorder="1"/>
    <xf numFmtId="4" fontId="96" fillId="0" borderId="1" xfId="0" applyNumberFormat="1" applyFont="1" applyBorder="1"/>
    <xf numFmtId="0" fontId="97" fillId="0" borderId="0" xfId="0" applyFont="1"/>
    <xf numFmtId="49" fontId="64" fillId="0" borderId="1" xfId="0" applyNumberFormat="1" applyFont="1" applyBorder="1" applyAlignment="1">
      <alignment horizontal="left"/>
    </xf>
    <xf numFmtId="49" fontId="63" fillId="0" borderId="1" xfId="0" applyNumberFormat="1" applyFont="1" applyBorder="1"/>
    <xf numFmtId="49" fontId="63" fillId="0" borderId="1" xfId="0" applyNumberFormat="1" applyFont="1" applyBorder="1" applyAlignment="1">
      <alignment horizontal="right"/>
    </xf>
    <xf numFmtId="0" fontId="63" fillId="0" borderId="1" xfId="0" applyFont="1" applyBorder="1" applyAlignment="1">
      <alignment horizontal="center"/>
    </xf>
    <xf numFmtId="49" fontId="63" fillId="0" borderId="1" xfId="0" applyNumberFormat="1" applyFont="1" applyBorder="1" applyAlignment="1">
      <alignment horizontal="left"/>
    </xf>
    <xf numFmtId="49" fontId="64" fillId="0" borderId="1" xfId="0" applyNumberFormat="1" applyFont="1" applyBorder="1"/>
    <xf numFmtId="49" fontId="64" fillId="0" borderId="0" xfId="0" applyNumberFormat="1" applyFont="1"/>
    <xf numFmtId="0" fontId="64" fillId="0" borderId="1" xfId="0" applyFont="1" applyBorder="1" applyAlignment="1">
      <alignment horizontal="left"/>
    </xf>
    <xf numFmtId="4" fontId="64" fillId="0" borderId="1" xfId="0" applyNumberFormat="1" applyFont="1" applyBorder="1" applyAlignment="1">
      <alignment horizontal="right"/>
    </xf>
    <xf numFmtId="0" fontId="64" fillId="0" borderId="0" xfId="0" applyFont="1" applyAlignment="1">
      <alignment horizontal="right"/>
    </xf>
    <xf numFmtId="0" fontId="20" fillId="0" borderId="1" xfId="0" applyFont="1" applyBorder="1"/>
    <xf numFmtId="4" fontId="20" fillId="0" borderId="1" xfId="0" applyNumberFormat="1" applyFont="1" applyBorder="1"/>
    <xf numFmtId="0" fontId="20" fillId="0" borderId="0" xfId="0" applyFont="1"/>
    <xf numFmtId="4" fontId="19" fillId="0" borderId="1" xfId="0" applyNumberFormat="1" applyFont="1" applyBorder="1"/>
    <xf numFmtId="4" fontId="19" fillId="0" borderId="1" xfId="0" applyNumberFormat="1" applyFont="1" applyBorder="1" applyAlignment="1">
      <alignment horizontal="right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8" fillId="0" borderId="0" xfId="0" applyFont="1"/>
    <xf numFmtId="0" fontId="66" fillId="0" borderId="1" xfId="0" applyFont="1" applyBorder="1"/>
    <xf numFmtId="0" fontId="66" fillId="0" borderId="2" xfId="0" applyFont="1" applyBorder="1"/>
    <xf numFmtId="4" fontId="66" fillId="0" borderId="1" xfId="0" applyNumberFormat="1" applyFont="1" applyBorder="1"/>
    <xf numFmtId="4" fontId="71" fillId="0" borderId="1" xfId="0" applyNumberFormat="1" applyFont="1" applyBorder="1"/>
    <xf numFmtId="4" fontId="66" fillId="0" borderId="2" xfId="0" applyNumberFormat="1" applyFont="1" applyBorder="1"/>
    <xf numFmtId="4" fontId="66" fillId="0" borderId="4" xfId="0" applyNumberFormat="1" applyFont="1" applyBorder="1"/>
    <xf numFmtId="0" fontId="17" fillId="0" borderId="1" xfId="0" applyFont="1" applyBorder="1"/>
    <xf numFmtId="4" fontId="17" fillId="0" borderId="1" xfId="0" applyNumberFormat="1" applyFont="1" applyBorder="1"/>
    <xf numFmtId="0" fontId="17" fillId="0" borderId="0" xfId="0" applyFont="1"/>
    <xf numFmtId="0" fontId="71" fillId="0" borderId="1" xfId="0" applyFont="1" applyBorder="1"/>
    <xf numFmtId="0" fontId="71" fillId="0" borderId="2" xfId="0" applyFont="1" applyBorder="1"/>
    <xf numFmtId="4" fontId="71" fillId="0" borderId="2" xfId="0" applyNumberFormat="1" applyFont="1" applyBorder="1"/>
    <xf numFmtId="4" fontId="71" fillId="0" borderId="4" xfId="0" applyNumberFormat="1" applyFont="1" applyBorder="1"/>
    <xf numFmtId="49" fontId="70" fillId="0" borderId="2" xfId="0" applyNumberFormat="1" applyFont="1" applyBorder="1"/>
    <xf numFmtId="0" fontId="70" fillId="0" borderId="4" xfId="0" applyFont="1" applyBorder="1"/>
    <xf numFmtId="4" fontId="70" fillId="0" borderId="4" xfId="0" applyNumberFormat="1" applyFont="1" applyBorder="1"/>
    <xf numFmtId="0" fontId="16" fillId="0" borderId="1" xfId="0" applyFont="1" applyBorder="1"/>
    <xf numFmtId="0" fontId="16" fillId="0" borderId="2" xfId="0" applyFont="1" applyBorder="1"/>
    <xf numFmtId="0" fontId="16" fillId="0" borderId="4" xfId="0" applyFont="1" applyBorder="1"/>
    <xf numFmtId="4" fontId="16" fillId="0" borderId="1" xfId="0" applyNumberFormat="1" applyFont="1" applyBorder="1"/>
    <xf numFmtId="4" fontId="16" fillId="0" borderId="2" xfId="0" applyNumberFormat="1" applyFont="1" applyBorder="1"/>
    <xf numFmtId="4" fontId="16" fillId="0" borderId="4" xfId="0" applyNumberFormat="1" applyFont="1" applyBorder="1"/>
    <xf numFmtId="0" fontId="16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5" fillId="0" borderId="1" xfId="0" applyFont="1" applyBorder="1"/>
    <xf numFmtId="0" fontId="15" fillId="0" borderId="2" xfId="0" applyFont="1" applyBorder="1"/>
    <xf numFmtId="0" fontId="15" fillId="0" borderId="4" xfId="0" applyFont="1" applyBorder="1"/>
    <xf numFmtId="4" fontId="15" fillId="0" borderId="1" xfId="0" applyNumberFormat="1" applyFont="1" applyBorder="1"/>
    <xf numFmtId="4" fontId="15" fillId="0" borderId="2" xfId="0" applyNumberFormat="1" applyFont="1" applyBorder="1"/>
    <xf numFmtId="4" fontId="15" fillId="0" borderId="4" xfId="0" applyNumberFormat="1" applyFont="1" applyBorder="1"/>
    <xf numFmtId="0" fontId="15" fillId="0" borderId="0" xfId="0" applyFont="1"/>
    <xf numFmtId="0" fontId="13" fillId="0" borderId="1" xfId="0" applyFont="1" applyBorder="1"/>
    <xf numFmtId="4" fontId="12" fillId="0" borderId="0" xfId="0" applyNumberFormat="1" applyFont="1"/>
    <xf numFmtId="4" fontId="12" fillId="0" borderId="1" xfId="0" applyNumberFormat="1" applyFont="1" applyBorder="1"/>
    <xf numFmtId="4" fontId="6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11" fillId="0" borderId="1" xfId="0" applyFont="1" applyBorder="1" applyAlignment="1">
      <alignment horizontal="left"/>
    </xf>
    <xf numFmtId="4" fontId="11" fillId="0" borderId="1" xfId="0" applyNumberFormat="1" applyFont="1" applyBorder="1" applyAlignment="1">
      <alignment horizontal="right"/>
    </xf>
    <xf numFmtId="4" fontId="11" fillId="0" borderId="1" xfId="0" applyNumberFormat="1" applyFont="1" applyBorder="1"/>
    <xf numFmtId="0" fontId="11" fillId="0" borderId="0" xfId="0" applyFont="1"/>
    <xf numFmtId="0" fontId="11" fillId="0" borderId="1" xfId="0" applyFont="1" applyBorder="1"/>
    <xf numFmtId="0" fontId="10" fillId="0" borderId="2" xfId="0" applyFont="1" applyBorder="1"/>
    <xf numFmtId="0" fontId="10" fillId="0" borderId="1" xfId="0" applyFont="1" applyBorder="1"/>
    <xf numFmtId="0" fontId="10" fillId="0" borderId="4" xfId="0" applyFont="1" applyBorder="1"/>
    <xf numFmtId="4" fontId="10" fillId="0" borderId="1" xfId="0" applyNumberFormat="1" applyFont="1" applyBorder="1"/>
    <xf numFmtId="4" fontId="10" fillId="0" borderId="2" xfId="0" applyNumberFormat="1" applyFont="1" applyBorder="1"/>
    <xf numFmtId="4" fontId="10" fillId="0" borderId="4" xfId="0" applyNumberFormat="1" applyFont="1" applyBorder="1"/>
    <xf numFmtId="0" fontId="10" fillId="0" borderId="0" xfId="0" applyFont="1"/>
    <xf numFmtId="0" fontId="9" fillId="0" borderId="2" xfId="0" applyFont="1" applyBorder="1"/>
    <xf numFmtId="4" fontId="8" fillId="0" borderId="1" xfId="0" applyNumberFormat="1" applyFont="1" applyBorder="1"/>
    <xf numFmtId="0" fontId="7" fillId="0" borderId="1" xfId="0" applyFont="1" applyBorder="1"/>
    <xf numFmtId="0" fontId="68" fillId="0" borderId="1" xfId="0" applyFont="1" applyBorder="1" applyAlignment="1">
      <alignment horizontal="center"/>
    </xf>
    <xf numFmtId="0" fontId="6" fillId="0" borderId="1" xfId="0" applyFont="1" applyBorder="1"/>
    <xf numFmtId="4" fontId="6" fillId="0" borderId="1" xfId="0" applyNumberFormat="1" applyFont="1" applyBorder="1"/>
    <xf numFmtId="0" fontId="6" fillId="0" borderId="0" xfId="0" applyFont="1"/>
    <xf numFmtId="0" fontId="5" fillId="0" borderId="2" xfId="0" applyFont="1" applyBorder="1"/>
    <xf numFmtId="0" fontId="68" fillId="0" borderId="6" xfId="0" applyFont="1" applyBorder="1" applyAlignment="1">
      <alignment horizontal="center"/>
    </xf>
    <xf numFmtId="4" fontId="98" fillId="0" borderId="1" xfId="0" applyNumberFormat="1" applyFont="1" applyBorder="1"/>
    <xf numFmtId="4" fontId="99" fillId="0" borderId="1" xfId="0" applyNumberFormat="1" applyFont="1" applyBorder="1"/>
    <xf numFmtId="0" fontId="64" fillId="0" borderId="0" xfId="0" applyFont="1" applyAlignment="1">
      <alignment horizontal="center"/>
    </xf>
    <xf numFmtId="0" fontId="5" fillId="0" borderId="1" xfId="0" applyFont="1" applyBorder="1"/>
    <xf numFmtId="4" fontId="5" fillId="0" borderId="1" xfId="0" applyNumberFormat="1" applyFont="1" applyBorder="1"/>
    <xf numFmtId="0" fontId="5" fillId="0" borderId="0" xfId="0" applyFont="1"/>
    <xf numFmtId="0" fontId="4" fillId="0" borderId="1" xfId="0" applyFont="1" applyBorder="1"/>
    <xf numFmtId="4" fontId="4" fillId="0" borderId="1" xfId="0" applyNumberFormat="1" applyFont="1" applyBorder="1"/>
    <xf numFmtId="0" fontId="4" fillId="0" borderId="0" xfId="0" applyFont="1"/>
    <xf numFmtId="0" fontId="3" fillId="0" borderId="2" xfId="0" applyFont="1" applyBorder="1"/>
    <xf numFmtId="0" fontId="2" fillId="0" borderId="2" xfId="0" applyFont="1" applyBorder="1"/>
    <xf numFmtId="0" fontId="1" fillId="0" borderId="0" xfId="0" applyFont="1" applyAlignment="1">
      <alignment horizontal="left"/>
    </xf>
    <xf numFmtId="4" fontId="1" fillId="0" borderId="1" xfId="0" applyNumberFormat="1" applyFont="1" applyBorder="1"/>
    <xf numFmtId="0" fontId="61" fillId="0" borderId="2" xfId="0" applyFont="1" applyBorder="1"/>
    <xf numFmtId="0" fontId="61" fillId="0" borderId="4" xfId="0" applyFont="1" applyBorder="1"/>
    <xf numFmtId="4" fontId="61" fillId="0" borderId="2" xfId="0" applyNumberFormat="1" applyFont="1" applyBorder="1"/>
    <xf numFmtId="4" fontId="61" fillId="0" borderId="4" xfId="0" applyNumberFormat="1" applyFont="1" applyBorder="1"/>
    <xf numFmtId="0" fontId="94" fillId="0" borderId="2" xfId="0" applyFont="1" applyBorder="1"/>
    <xf numFmtId="0" fontId="95" fillId="0" borderId="4" xfId="0" applyFont="1" applyBorder="1"/>
    <xf numFmtId="0" fontId="0" fillId="0" borderId="4" xfId="0" applyBorder="1"/>
    <xf numFmtId="4" fontId="94" fillId="0" borderId="2" xfId="0" applyNumberFormat="1" applyFont="1" applyBorder="1"/>
    <xf numFmtId="4" fontId="94" fillId="0" borderId="4" xfId="0" applyNumberFormat="1" applyFont="1" applyBorder="1"/>
    <xf numFmtId="0" fontId="80" fillId="0" borderId="2" xfId="0" applyFont="1" applyBorder="1"/>
    <xf numFmtId="0" fontId="81" fillId="0" borderId="4" xfId="0" applyFont="1" applyBorder="1"/>
    <xf numFmtId="4" fontId="80" fillId="0" borderId="2" xfId="0" applyNumberFormat="1" applyFont="1" applyBorder="1"/>
    <xf numFmtId="4" fontId="80" fillId="0" borderId="4" xfId="0" applyNumberFormat="1" applyFont="1" applyBorder="1"/>
    <xf numFmtId="0" fontId="0" fillId="0" borderId="2" xfId="0" applyBorder="1"/>
    <xf numFmtId="0" fontId="67" fillId="0" borderId="2" xfId="0" applyFont="1" applyBorder="1"/>
    <xf numFmtId="0" fontId="67" fillId="0" borderId="4" xfId="0" applyFont="1" applyBorder="1"/>
    <xf numFmtId="4" fontId="67" fillId="0" borderId="2" xfId="0" applyNumberFormat="1" applyFont="1" applyBorder="1"/>
    <xf numFmtId="4" fontId="67" fillId="0" borderId="4" xfId="0" applyNumberFormat="1" applyFont="1" applyBorder="1"/>
    <xf numFmtId="4" fontId="58" fillId="0" borderId="2" xfId="0" applyNumberFormat="1" applyFont="1" applyBorder="1"/>
    <xf numFmtId="4" fontId="58" fillId="0" borderId="4" xfId="0" applyNumberFormat="1" applyFont="1" applyBorder="1"/>
    <xf numFmtId="0" fontId="58" fillId="0" borderId="2" xfId="0" applyFont="1" applyBorder="1"/>
    <xf numFmtId="0" fontId="58" fillId="0" borderId="4" xfId="0" applyFont="1" applyBorder="1"/>
    <xf numFmtId="0" fontId="86" fillId="0" borderId="2" xfId="0" applyFont="1" applyBorder="1"/>
    <xf numFmtId="0" fontId="86" fillId="0" borderId="4" xfId="0" applyFont="1" applyBorder="1"/>
    <xf numFmtId="4" fontId="86" fillId="0" borderId="2" xfId="0" applyNumberFormat="1" applyFont="1" applyBorder="1"/>
    <xf numFmtId="4" fontId="86" fillId="0" borderId="4" xfId="0" applyNumberFormat="1" applyFont="1" applyBorder="1"/>
    <xf numFmtId="0" fontId="76" fillId="0" borderId="2" xfId="0" applyFont="1" applyBorder="1"/>
    <xf numFmtId="0" fontId="77" fillId="0" borderId="4" xfId="0" applyFont="1" applyBorder="1"/>
    <xf numFmtId="4" fontId="76" fillId="0" borderId="2" xfId="0" applyNumberFormat="1" applyFont="1" applyBorder="1"/>
    <xf numFmtId="4" fontId="76" fillId="0" borderId="4" xfId="0" applyNumberFormat="1" applyFont="1" applyBorder="1"/>
    <xf numFmtId="0" fontId="64" fillId="0" borderId="2" xfId="0" applyFont="1" applyBorder="1"/>
    <xf numFmtId="0" fontId="64" fillId="0" borderId="4" xfId="0" applyFont="1" applyBorder="1"/>
    <xf numFmtId="4" fontId="64" fillId="0" borderId="2" xfId="0" applyNumberFormat="1" applyFont="1" applyBorder="1"/>
    <xf numFmtId="4" fontId="64" fillId="0" borderId="4" xfId="0" applyNumberFormat="1" applyFont="1" applyBorder="1"/>
    <xf numFmtId="0" fontId="96" fillId="0" borderId="2" xfId="0" applyFont="1" applyBorder="1"/>
    <xf numFmtId="0" fontId="96" fillId="0" borderId="4" xfId="0" applyFont="1" applyBorder="1"/>
    <xf numFmtId="4" fontId="96" fillId="0" borderId="2" xfId="0" applyNumberFormat="1" applyFont="1" applyBorder="1"/>
    <xf numFmtId="4" fontId="96" fillId="0" borderId="4" xfId="0" applyNumberFormat="1" applyFont="1" applyBorder="1"/>
    <xf numFmtId="0" fontId="67" fillId="0" borderId="2" xfId="0" applyFont="1" applyBorder="1" applyAlignment="1">
      <alignment wrapText="1"/>
    </xf>
    <xf numFmtId="0" fontId="67" fillId="0" borderId="4" xfId="0" applyFont="1" applyBorder="1" applyAlignment="1">
      <alignment wrapText="1"/>
    </xf>
    <xf numFmtId="0" fontId="9" fillId="0" borderId="2" xfId="0" applyFont="1" applyBorder="1"/>
    <xf numFmtId="0" fontId="0" fillId="0" borderId="0" xfId="0" applyAlignment="1">
      <alignment horizontal="center"/>
    </xf>
    <xf numFmtId="0" fontId="61" fillId="0" borderId="0" xfId="0" applyFont="1" applyAlignment="1">
      <alignment horizontal="center"/>
    </xf>
    <xf numFmtId="0" fontId="68" fillId="0" borderId="4" xfId="0" applyFont="1" applyBorder="1"/>
    <xf numFmtId="0" fontId="61" fillId="0" borderId="3" xfId="0" applyFont="1" applyBorder="1"/>
    <xf numFmtId="0" fontId="0" fillId="0" borderId="3" xfId="0" applyBorder="1"/>
    <xf numFmtId="4" fontId="0" fillId="0" borderId="2" xfId="0" applyNumberFormat="1" applyBorder="1"/>
    <xf numFmtId="4" fontId="0" fillId="0" borderId="4" xfId="0" applyNumberFormat="1" applyBorder="1"/>
    <xf numFmtId="0" fontId="76" fillId="0" borderId="4" xfId="0" applyFont="1" applyBorder="1"/>
    <xf numFmtId="0" fontId="90" fillId="0" borderId="2" xfId="0" applyFont="1" applyBorder="1"/>
    <xf numFmtId="0" fontId="90" fillId="0" borderId="4" xfId="0" applyFont="1" applyBorder="1"/>
    <xf numFmtId="4" fontId="90" fillId="0" borderId="2" xfId="0" applyNumberFormat="1" applyFont="1" applyBorder="1"/>
    <xf numFmtId="4" fontId="90" fillId="0" borderId="4" xfId="0" applyNumberFormat="1" applyFont="1" applyBorder="1"/>
    <xf numFmtId="0" fontId="6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1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88" fillId="0" borderId="2" xfId="0" applyFont="1" applyBorder="1"/>
    <xf numFmtId="0" fontId="88" fillId="0" borderId="4" xfId="0" applyFont="1" applyBorder="1"/>
    <xf numFmtId="4" fontId="88" fillId="0" borderId="2" xfId="0" applyNumberFormat="1" applyFont="1" applyBorder="1"/>
    <xf numFmtId="4" fontId="88" fillId="0" borderId="4" xfId="0" applyNumberFormat="1" applyFont="1" applyBorder="1"/>
    <xf numFmtId="4" fontId="63" fillId="0" borderId="2" xfId="0" applyNumberFormat="1" applyFont="1" applyBorder="1"/>
    <xf numFmtId="4" fontId="63" fillId="0" borderId="4" xfId="0" applyNumberFormat="1" applyFont="1" applyBorder="1"/>
    <xf numFmtId="0" fontId="64" fillId="0" borderId="2" xfId="0" applyFont="1" applyBorder="1" applyAlignment="1">
      <alignment horizontal="left" vertical="top"/>
    </xf>
    <xf numFmtId="0" fontId="64" fillId="0" borderId="3" xfId="0" applyFont="1" applyBorder="1" applyAlignment="1">
      <alignment horizontal="left" vertical="top"/>
    </xf>
    <xf numFmtId="0" fontId="63" fillId="0" borderId="2" xfId="0" applyFont="1" applyBorder="1" applyAlignment="1">
      <alignment horizontal="left" vertical="top"/>
    </xf>
    <xf numFmtId="0" fontId="63" fillId="0" borderId="3" xfId="0" applyFont="1" applyBorder="1" applyAlignment="1">
      <alignment horizontal="left" vertical="top"/>
    </xf>
    <xf numFmtId="0" fontId="62" fillId="0" borderId="0" xfId="0" applyFont="1" applyAlignment="1">
      <alignment horizontal="center"/>
    </xf>
    <xf numFmtId="0" fontId="67" fillId="0" borderId="0" xfId="0" applyFont="1" applyAlignment="1">
      <alignment horizontal="center"/>
    </xf>
    <xf numFmtId="0" fontId="61" fillId="0" borderId="2" xfId="0" applyFont="1" applyBorder="1" applyAlignment="1">
      <alignment horizontal="center" vertical="center"/>
    </xf>
    <xf numFmtId="0" fontId="61" fillId="0" borderId="3" xfId="0" applyFont="1" applyBorder="1" applyAlignment="1">
      <alignment horizontal="center" vertical="center"/>
    </xf>
    <xf numFmtId="0" fontId="61" fillId="0" borderId="4" xfId="0" applyFont="1" applyBorder="1" applyAlignment="1">
      <alignment horizontal="center" vertical="center"/>
    </xf>
    <xf numFmtId="0" fontId="63" fillId="0" borderId="2" xfId="0" applyFont="1" applyBorder="1"/>
    <xf numFmtId="0" fontId="63" fillId="0" borderId="4" xfId="0" applyFont="1" applyBorder="1"/>
    <xf numFmtId="0" fontId="51" fillId="0" borderId="2" xfId="0" applyFont="1" applyBorder="1"/>
    <xf numFmtId="0" fontId="34" fillId="0" borderId="2" xfId="0" applyFont="1" applyBorder="1"/>
    <xf numFmtId="0" fontId="2" fillId="0" borderId="2" xfId="0" applyFont="1" applyBorder="1"/>
    <xf numFmtId="0" fontId="14" fillId="0" borderId="2" xfId="0" applyFont="1" applyBorder="1"/>
  </cellXfs>
  <cellStyles count="1">
    <cellStyle name="Normalno" xfId="0" builtinId="0"/>
  </cellStyles>
  <dxfs count="0"/>
  <tableStyles count="0" defaultTableStyle="TableStyleMedium2" defaultPivotStyle="PivotStyleMedium9"/>
  <colors>
    <mruColors>
      <color rgb="FFCC3399"/>
      <color rgb="FF2329A1"/>
      <color rgb="FF008080"/>
      <color rgb="FF804238"/>
      <color rgb="FF336600"/>
      <color rgb="FFFF9900"/>
      <color rgb="FF990099"/>
      <color rgb="FF007635"/>
      <color rgb="FF2246D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822"/>
  <sheetViews>
    <sheetView tabSelected="1" view="pageBreakPreview" topLeftCell="A815" zoomScale="160" zoomScaleNormal="130" zoomScaleSheetLayoutView="160" zoomScalePageLayoutView="130" workbookViewId="0">
      <selection activeCell="A820" sqref="A820"/>
    </sheetView>
  </sheetViews>
  <sheetFormatPr defaultRowHeight="15" x14ac:dyDescent="0.25"/>
  <cols>
    <col min="1" max="1" width="9.85546875" customWidth="1"/>
    <col min="2" max="2" width="50.5703125" customWidth="1"/>
    <col min="3" max="5" width="14.85546875" customWidth="1"/>
    <col min="6" max="6" width="12.42578125" customWidth="1"/>
  </cols>
  <sheetData>
    <row r="1" spans="1:7" x14ac:dyDescent="0.25">
      <c r="A1" t="s">
        <v>242</v>
      </c>
    </row>
    <row r="2" spans="1:7" x14ac:dyDescent="0.25">
      <c r="A2" t="s">
        <v>378</v>
      </c>
    </row>
    <row r="4" spans="1:7" ht="18.75" x14ac:dyDescent="0.3">
      <c r="A4" s="407" t="s">
        <v>332</v>
      </c>
      <c r="B4" s="407"/>
      <c r="C4" s="407"/>
      <c r="D4" s="407"/>
      <c r="E4" s="407"/>
      <c r="F4" s="407"/>
      <c r="G4" s="407"/>
    </row>
    <row r="6" spans="1:7" x14ac:dyDescent="0.25">
      <c r="A6" s="15" t="s">
        <v>0</v>
      </c>
    </row>
    <row r="7" spans="1:7" x14ac:dyDescent="0.25">
      <c r="A7" s="381" t="s">
        <v>1</v>
      </c>
      <c r="B7" s="381"/>
      <c r="C7" s="381"/>
      <c r="D7" s="381"/>
      <c r="E7" s="381"/>
      <c r="F7" s="381"/>
      <c r="G7" s="381"/>
    </row>
    <row r="8" spans="1:7" x14ac:dyDescent="0.25">
      <c r="A8" t="s">
        <v>333</v>
      </c>
    </row>
    <row r="9" spans="1:7" x14ac:dyDescent="0.25">
      <c r="A9" t="s">
        <v>222</v>
      </c>
    </row>
    <row r="11" spans="1:7" x14ac:dyDescent="0.25">
      <c r="B11" s="15" t="s">
        <v>183</v>
      </c>
    </row>
    <row r="12" spans="1:7" x14ac:dyDescent="0.25">
      <c r="C12" s="16" t="s">
        <v>171</v>
      </c>
      <c r="D12" s="328" t="s">
        <v>115</v>
      </c>
      <c r="E12" s="328" t="s">
        <v>2</v>
      </c>
      <c r="F12" s="16" t="s">
        <v>3</v>
      </c>
      <c r="G12" s="16" t="s">
        <v>3</v>
      </c>
    </row>
    <row r="13" spans="1:7" x14ac:dyDescent="0.25">
      <c r="C13" s="16" t="s">
        <v>334</v>
      </c>
      <c r="D13" s="328" t="s">
        <v>335</v>
      </c>
      <c r="E13" s="328" t="s">
        <v>336</v>
      </c>
      <c r="F13" s="16" t="s">
        <v>116</v>
      </c>
      <c r="G13" s="16" t="s">
        <v>117</v>
      </c>
    </row>
    <row r="14" spans="1:7" x14ac:dyDescent="0.25">
      <c r="B14" s="16">
        <v>1</v>
      </c>
      <c r="C14" s="16">
        <v>2</v>
      </c>
      <c r="D14" s="16">
        <v>3</v>
      </c>
      <c r="E14" s="16">
        <v>4</v>
      </c>
      <c r="F14" s="16">
        <v>5</v>
      </c>
      <c r="G14" s="16">
        <v>6</v>
      </c>
    </row>
    <row r="15" spans="1:7" x14ac:dyDescent="0.25">
      <c r="A15">
        <v>6</v>
      </c>
      <c r="B15" t="s">
        <v>4</v>
      </c>
      <c r="C15" s="9">
        <v>3322536.83</v>
      </c>
      <c r="D15" s="9">
        <v>6172000</v>
      </c>
      <c r="E15" s="9">
        <f>E46</f>
        <v>1845887.2500000002</v>
      </c>
      <c r="F15" s="9">
        <f t="shared" ref="F15:F21" si="0">E15/C15*100</f>
        <v>55.556562483612872</v>
      </c>
      <c r="G15" s="9">
        <f>E15/D15*100</f>
        <v>29.90744086195723</v>
      </c>
    </row>
    <row r="16" spans="1:7" x14ac:dyDescent="0.25">
      <c r="A16">
        <v>7</v>
      </c>
      <c r="B16" t="s">
        <v>5</v>
      </c>
      <c r="C16" s="9">
        <v>0</v>
      </c>
      <c r="D16" s="9">
        <v>0</v>
      </c>
      <c r="E16" s="9">
        <f>E91</f>
        <v>0</v>
      </c>
      <c r="F16" s="9">
        <v>0</v>
      </c>
      <c r="G16" s="9">
        <v>0</v>
      </c>
    </row>
    <row r="17" spans="1:7" s="15" customFormat="1" x14ac:dyDescent="0.25">
      <c r="B17" s="15" t="s">
        <v>184</v>
      </c>
      <c r="C17" s="8">
        <f>C15+C16</f>
        <v>3322536.83</v>
      </c>
      <c r="D17" s="8">
        <f>D15+D16</f>
        <v>6172000</v>
      </c>
      <c r="E17" s="8">
        <f>E15+E16</f>
        <v>1845887.2500000002</v>
      </c>
      <c r="F17" s="8">
        <f t="shared" si="0"/>
        <v>55.556562483612872</v>
      </c>
      <c r="G17" s="8">
        <f>E17/D17*100</f>
        <v>29.90744086195723</v>
      </c>
    </row>
    <row r="18" spans="1:7" x14ac:dyDescent="0.25">
      <c r="A18">
        <v>3</v>
      </c>
      <c r="B18" t="s">
        <v>6</v>
      </c>
      <c r="C18" s="9">
        <v>1369699.64</v>
      </c>
      <c r="D18" s="9">
        <v>3739000</v>
      </c>
      <c r="E18" s="9">
        <f>E100</f>
        <v>1380937.5299999998</v>
      </c>
      <c r="F18" s="9">
        <f t="shared" si="0"/>
        <v>100.82046382081256</v>
      </c>
      <c r="G18" s="9">
        <f t="shared" ref="G18:G27" si="1">E18/D18*100</f>
        <v>36.933338593206734</v>
      </c>
    </row>
    <row r="19" spans="1:7" x14ac:dyDescent="0.25">
      <c r="A19">
        <v>4</v>
      </c>
      <c r="B19" t="s">
        <v>7</v>
      </c>
      <c r="C19" s="9">
        <v>2829295.87</v>
      </c>
      <c r="D19" s="9">
        <v>2453000</v>
      </c>
      <c r="E19" s="9">
        <f>E158</f>
        <v>1535706.04</v>
      </c>
      <c r="F19" s="9">
        <f t="shared" si="0"/>
        <v>54.278736143632798</v>
      </c>
      <c r="G19" s="9">
        <f t="shared" si="1"/>
        <v>62.605219730941705</v>
      </c>
    </row>
    <row r="20" spans="1:7" s="15" customFormat="1" x14ac:dyDescent="0.25">
      <c r="B20" s="15" t="s">
        <v>185</v>
      </c>
      <c r="C20" s="8">
        <f>C18+C19</f>
        <v>4198995.51</v>
      </c>
      <c r="D20" s="8">
        <f>D18+D19</f>
        <v>6192000</v>
      </c>
      <c r="E20" s="8">
        <f>E18+E19</f>
        <v>2916643.57</v>
      </c>
      <c r="F20" s="8">
        <f t="shared" si="0"/>
        <v>69.460506996350659</v>
      </c>
      <c r="G20" s="8">
        <f>E20/D20*100</f>
        <v>47.103416828165372</v>
      </c>
    </row>
    <row r="21" spans="1:7" x14ac:dyDescent="0.25">
      <c r="B21" t="s">
        <v>8</v>
      </c>
      <c r="C21" s="9">
        <f>C17-C20</f>
        <v>-876458.6799999997</v>
      </c>
      <c r="D21" s="9">
        <f>D15+D16-D18-D19</f>
        <v>-20000</v>
      </c>
      <c r="E21" s="9">
        <f>E15+E16-E18-E19</f>
        <v>-1070756.3199999996</v>
      </c>
      <c r="F21" s="301">
        <f t="shared" si="0"/>
        <v>122.16848830797133</v>
      </c>
      <c r="G21" s="301">
        <f>E21/D21*100</f>
        <v>5353.7815999999975</v>
      </c>
    </row>
    <row r="22" spans="1:7" x14ac:dyDescent="0.25">
      <c r="C22" s="9"/>
      <c r="D22" s="9"/>
      <c r="E22" s="9"/>
      <c r="F22" s="9"/>
      <c r="G22" s="9"/>
    </row>
    <row r="23" spans="1:7" x14ac:dyDescent="0.25">
      <c r="B23" s="15" t="s">
        <v>186</v>
      </c>
      <c r="C23" s="9"/>
      <c r="D23" s="9"/>
      <c r="E23" s="9"/>
      <c r="F23" s="9"/>
      <c r="G23" s="9"/>
    </row>
    <row r="24" spans="1:7" x14ac:dyDescent="0.25">
      <c r="F24" s="9"/>
      <c r="G24" s="9"/>
    </row>
    <row r="25" spans="1:7" x14ac:dyDescent="0.25">
      <c r="A25">
        <v>8</v>
      </c>
      <c r="B25" t="s">
        <v>9</v>
      </c>
      <c r="C25" s="9">
        <v>0</v>
      </c>
      <c r="D25" s="9">
        <v>1150000</v>
      </c>
      <c r="E25" s="9">
        <f>E359</f>
        <v>725959.89</v>
      </c>
      <c r="F25" s="9">
        <v>0</v>
      </c>
      <c r="G25" s="9">
        <f t="shared" si="1"/>
        <v>63.126946956521749</v>
      </c>
    </row>
    <row r="26" spans="1:7" x14ac:dyDescent="0.25">
      <c r="A26">
        <v>5</v>
      </c>
      <c r="B26" t="s">
        <v>10</v>
      </c>
      <c r="C26" s="9">
        <v>0</v>
      </c>
      <c r="D26" s="9">
        <v>730000</v>
      </c>
      <c r="E26" s="9">
        <f>E364</f>
        <v>300000</v>
      </c>
      <c r="F26" s="9">
        <v>0</v>
      </c>
      <c r="G26" s="9">
        <v>0</v>
      </c>
    </row>
    <row r="27" spans="1:7" x14ac:dyDescent="0.25">
      <c r="B27" t="s">
        <v>11</v>
      </c>
      <c r="C27" s="9">
        <v>0</v>
      </c>
      <c r="D27" s="9">
        <f>D25-D26</f>
        <v>420000</v>
      </c>
      <c r="E27" s="9">
        <f>E25-E26</f>
        <v>425959.89</v>
      </c>
      <c r="F27" s="9">
        <v>0</v>
      </c>
      <c r="G27" s="9">
        <f t="shared" si="1"/>
        <v>101.41902142857143</v>
      </c>
    </row>
    <row r="28" spans="1:7" x14ac:dyDescent="0.25">
      <c r="C28" s="9"/>
      <c r="D28" s="9"/>
      <c r="E28" s="9"/>
      <c r="F28" s="9"/>
      <c r="G28" s="9"/>
    </row>
    <row r="29" spans="1:7" s="15" customFormat="1" x14ac:dyDescent="0.25">
      <c r="B29" s="15" t="s">
        <v>187</v>
      </c>
      <c r="C29" s="8"/>
      <c r="D29" s="8"/>
      <c r="E29" s="8"/>
      <c r="F29" s="8"/>
      <c r="G29" s="8"/>
    </row>
    <row r="30" spans="1:7" x14ac:dyDescent="0.25">
      <c r="C30" s="9"/>
      <c r="D30" s="9"/>
      <c r="E30" s="9"/>
      <c r="F30" s="9"/>
      <c r="G30" s="9"/>
    </row>
    <row r="31" spans="1:7" x14ac:dyDescent="0.25">
      <c r="B31" t="s">
        <v>342</v>
      </c>
      <c r="C31" s="9">
        <v>1118439.3600000001</v>
      </c>
      <c r="D31" s="9">
        <v>-400000</v>
      </c>
      <c r="E31" s="9">
        <v>-204210.35</v>
      </c>
      <c r="F31" s="9">
        <f>E31/C31*100</f>
        <v>-18.258508892247853</v>
      </c>
      <c r="G31" s="9">
        <f>E31/D31*100</f>
        <v>51.052587500000001</v>
      </c>
    </row>
    <row r="32" spans="1:7" x14ac:dyDescent="0.25">
      <c r="B32" t="s">
        <v>372</v>
      </c>
      <c r="C32" s="9">
        <v>241980.68</v>
      </c>
      <c r="D32" s="9"/>
      <c r="E32" s="9">
        <v>-849006.78</v>
      </c>
      <c r="F32" s="9">
        <f>E32/C32*100</f>
        <v>-350.85725852163074</v>
      </c>
      <c r="G32" s="9"/>
    </row>
    <row r="33" spans="1:7" x14ac:dyDescent="0.25">
      <c r="C33" s="9"/>
      <c r="D33" s="9"/>
      <c r="E33" s="9"/>
      <c r="F33" s="9"/>
      <c r="G33" s="9"/>
    </row>
    <row r="34" spans="1:7" x14ac:dyDescent="0.25">
      <c r="A34" s="381" t="s">
        <v>12</v>
      </c>
      <c r="B34" s="381"/>
      <c r="C34" s="381"/>
      <c r="D34" s="381"/>
      <c r="E34" s="381"/>
      <c r="F34" s="381"/>
      <c r="G34" s="381"/>
    </row>
    <row r="35" spans="1:7" x14ac:dyDescent="0.25">
      <c r="A35" t="s">
        <v>179</v>
      </c>
    </row>
    <row r="36" spans="1:7" x14ac:dyDescent="0.25">
      <c r="A36" t="s">
        <v>181</v>
      </c>
    </row>
    <row r="37" spans="1:7" ht="15" customHeight="1" x14ac:dyDescent="0.25">
      <c r="A37" t="s">
        <v>180</v>
      </c>
    </row>
    <row r="38" spans="1:7" ht="15" customHeight="1" x14ac:dyDescent="0.25"/>
    <row r="39" spans="1:7" ht="15" customHeight="1" x14ac:dyDescent="0.25">
      <c r="A39" s="14"/>
      <c r="B39" s="15" t="s">
        <v>114</v>
      </c>
    </row>
    <row r="40" spans="1:7" s="212" customFormat="1" x14ac:dyDescent="0.25">
      <c r="A40" s="211"/>
      <c r="B40" s="212" t="s">
        <v>126</v>
      </c>
    </row>
    <row r="41" spans="1:7" s="212" customFormat="1" x14ac:dyDescent="0.25">
      <c r="A41" s="211"/>
    </row>
    <row r="42" spans="1:7" ht="60" x14ac:dyDescent="0.25">
      <c r="A42" s="1" t="s">
        <v>13</v>
      </c>
      <c r="B42" s="2" t="s">
        <v>14</v>
      </c>
      <c r="C42" s="2" t="s">
        <v>309</v>
      </c>
      <c r="D42" s="2" t="s">
        <v>337</v>
      </c>
      <c r="E42" s="2" t="s">
        <v>338</v>
      </c>
      <c r="F42" s="2" t="s">
        <v>223</v>
      </c>
      <c r="G42" s="2" t="s">
        <v>15</v>
      </c>
    </row>
    <row r="43" spans="1:7" x14ac:dyDescent="0.25">
      <c r="A43" s="3">
        <v>1</v>
      </c>
      <c r="B43" s="3">
        <v>2</v>
      </c>
      <c r="C43" s="3">
        <v>3</v>
      </c>
      <c r="D43" s="3">
        <v>5</v>
      </c>
      <c r="E43" s="3">
        <v>6</v>
      </c>
      <c r="F43" s="3">
        <v>7</v>
      </c>
      <c r="G43" s="3">
        <v>8</v>
      </c>
    </row>
    <row r="44" spans="1:7" x14ac:dyDescent="0.25">
      <c r="A44" s="3"/>
      <c r="B44" s="3"/>
      <c r="C44" s="3"/>
      <c r="D44" s="3"/>
      <c r="E44" s="3"/>
      <c r="F44" s="3"/>
      <c r="G44" s="3"/>
    </row>
    <row r="45" spans="1:7" s="110" customFormat="1" x14ac:dyDescent="0.25">
      <c r="A45" s="116"/>
      <c r="B45" s="117" t="s">
        <v>44</v>
      </c>
      <c r="C45" s="118">
        <f>C46+C91+C359</f>
        <v>3322536.83</v>
      </c>
      <c r="D45" s="118">
        <f>D46+D91+D359</f>
        <v>7322000</v>
      </c>
      <c r="E45" s="118">
        <f>E46+E91+E93</f>
        <v>2571847.14</v>
      </c>
      <c r="F45" s="118">
        <f t="shared" ref="F45:F61" si="2">E45/C45*100</f>
        <v>77.406128858472272</v>
      </c>
      <c r="G45" s="118">
        <f>E45/D45*100</f>
        <v>35.124926795957393</v>
      </c>
    </row>
    <row r="46" spans="1:7" x14ac:dyDescent="0.25">
      <c r="A46" s="4">
        <v>6</v>
      </c>
      <c r="B46" s="4" t="s">
        <v>4</v>
      </c>
      <c r="C46" s="5">
        <f>C47+C59+C70+C79+C87</f>
        <v>3322536.83</v>
      </c>
      <c r="D46" s="5">
        <f>D47+D59+D70+D79+D87</f>
        <v>6172000</v>
      </c>
      <c r="E46" s="5">
        <f>E47+E59+E70+E79+E87</f>
        <v>1845887.2500000002</v>
      </c>
      <c r="F46" s="5">
        <f t="shared" si="2"/>
        <v>55.556562483612872</v>
      </c>
      <c r="G46" s="11">
        <f>E46/D46*100</f>
        <v>29.90744086195723</v>
      </c>
    </row>
    <row r="47" spans="1:7" x14ac:dyDescent="0.25">
      <c r="A47" s="4">
        <v>61</v>
      </c>
      <c r="B47" s="4" t="s">
        <v>16</v>
      </c>
      <c r="C47" s="5">
        <f>C48+C54+C57</f>
        <v>306433.98</v>
      </c>
      <c r="D47" s="5">
        <v>520000</v>
      </c>
      <c r="E47" s="5">
        <f>E48+E54+E57</f>
        <v>375995.51999999996</v>
      </c>
      <c r="F47" s="5">
        <f t="shared" si="2"/>
        <v>122.7003349954858</v>
      </c>
      <c r="G47" s="5">
        <f>E47/D47*100</f>
        <v>72.306830769230757</v>
      </c>
    </row>
    <row r="48" spans="1:7" x14ac:dyDescent="0.25">
      <c r="A48" s="4">
        <v>611</v>
      </c>
      <c r="B48" s="4" t="s">
        <v>17</v>
      </c>
      <c r="C48" s="5">
        <f>C49+C53+C50+C51+C52</f>
        <v>299000.32999999996</v>
      </c>
      <c r="D48" s="5"/>
      <c r="E48" s="5">
        <f>E49+E50+E51+E52+E53</f>
        <v>361047.45999999996</v>
      </c>
      <c r="F48" s="5">
        <f t="shared" si="2"/>
        <v>120.75152559196172</v>
      </c>
      <c r="G48" s="5"/>
    </row>
    <row r="49" spans="1:94" x14ac:dyDescent="0.25">
      <c r="A49" s="6">
        <v>6111</v>
      </c>
      <c r="B49" s="6" t="s">
        <v>209</v>
      </c>
      <c r="C49" s="7">
        <v>375445.1</v>
      </c>
      <c r="D49" s="6"/>
      <c r="E49" s="7">
        <v>453362.74</v>
      </c>
      <c r="F49" s="12">
        <f t="shared" si="2"/>
        <v>120.75340442584017</v>
      </c>
      <c r="G49" s="5"/>
    </row>
    <row r="50" spans="1:94" x14ac:dyDescent="0.25">
      <c r="A50" s="6">
        <v>6112</v>
      </c>
      <c r="B50" s="6" t="s">
        <v>208</v>
      </c>
      <c r="C50" s="7">
        <v>24212.19</v>
      </c>
      <c r="D50" s="6"/>
      <c r="E50" s="7">
        <v>26961.57</v>
      </c>
      <c r="F50" s="12">
        <f t="shared" si="2"/>
        <v>111.35535447227203</v>
      </c>
      <c r="G50" s="5"/>
    </row>
    <row r="51" spans="1:94" x14ac:dyDescent="0.25">
      <c r="A51" s="6">
        <v>6113</v>
      </c>
      <c r="B51" s="6" t="s">
        <v>210</v>
      </c>
      <c r="C51" s="7">
        <v>7187.41</v>
      </c>
      <c r="D51" s="6"/>
      <c r="E51" s="7">
        <v>6165.66</v>
      </c>
      <c r="F51" s="12">
        <f t="shared" si="2"/>
        <v>85.784169819169904</v>
      </c>
      <c r="G51" s="5"/>
    </row>
    <row r="52" spans="1:94" x14ac:dyDescent="0.25">
      <c r="A52" s="6">
        <v>6114</v>
      </c>
      <c r="B52" s="6" t="s">
        <v>211</v>
      </c>
      <c r="C52" s="7">
        <v>3984.19</v>
      </c>
      <c r="D52" s="6"/>
      <c r="E52" s="7">
        <v>4624.49</v>
      </c>
      <c r="F52" s="12">
        <f t="shared" si="2"/>
        <v>116.07102070935372</v>
      </c>
      <c r="G52" s="5"/>
    </row>
    <row r="53" spans="1:94" x14ac:dyDescent="0.25">
      <c r="A53" s="6">
        <v>6117</v>
      </c>
      <c r="B53" s="6" t="s">
        <v>18</v>
      </c>
      <c r="C53" s="7">
        <v>-111828.56</v>
      </c>
      <c r="D53" s="6"/>
      <c r="E53" s="7">
        <v>-130067</v>
      </c>
      <c r="F53" s="12">
        <f t="shared" si="2"/>
        <v>116.30928628607933</v>
      </c>
      <c r="G53" s="5"/>
    </row>
    <row r="54" spans="1:94" x14ac:dyDescent="0.25">
      <c r="A54" s="4">
        <v>613</v>
      </c>
      <c r="B54" s="4" t="s">
        <v>19</v>
      </c>
      <c r="C54" s="5">
        <f>C55+C56</f>
        <v>7367.2800000000007</v>
      </c>
      <c r="D54" s="5"/>
      <c r="E54" s="5">
        <f>E55+E56</f>
        <v>14948.06</v>
      </c>
      <c r="F54" s="5">
        <f t="shared" si="2"/>
        <v>202.89794876806636</v>
      </c>
      <c r="G54" s="5"/>
    </row>
    <row r="55" spans="1:94" x14ac:dyDescent="0.25">
      <c r="A55" s="6">
        <v>6131</v>
      </c>
      <c r="B55" s="6" t="s">
        <v>20</v>
      </c>
      <c r="C55" s="7">
        <v>2.6</v>
      </c>
      <c r="D55" s="6"/>
      <c r="E55" s="7">
        <v>231.47</v>
      </c>
      <c r="F55" s="47">
        <f t="shared" si="2"/>
        <v>8902.6923076923067</v>
      </c>
      <c r="G55" s="47"/>
    </row>
    <row r="56" spans="1:94" x14ac:dyDescent="0.25">
      <c r="A56" s="6">
        <v>6134</v>
      </c>
      <c r="B56" s="6" t="s">
        <v>21</v>
      </c>
      <c r="C56" s="7">
        <v>7364.68</v>
      </c>
      <c r="D56" s="6"/>
      <c r="E56" s="7">
        <v>14716.59</v>
      </c>
      <c r="F56" s="12">
        <f t="shared" si="2"/>
        <v>199.82660482193387</v>
      </c>
      <c r="G56" s="5"/>
    </row>
    <row r="57" spans="1:94" x14ac:dyDescent="0.25">
      <c r="A57" s="4">
        <v>614</v>
      </c>
      <c r="B57" s="4" t="s">
        <v>22</v>
      </c>
      <c r="C57" s="5">
        <f>C58</f>
        <v>66.37</v>
      </c>
      <c r="D57" s="37"/>
      <c r="E57" s="5">
        <f>E58</f>
        <v>0</v>
      </c>
      <c r="F57" s="5">
        <f t="shared" si="2"/>
        <v>0</v>
      </c>
      <c r="G57" s="5"/>
    </row>
    <row r="58" spans="1:94" x14ac:dyDescent="0.25">
      <c r="A58" s="6">
        <v>6142</v>
      </c>
      <c r="B58" s="6" t="s">
        <v>23</v>
      </c>
      <c r="C58" s="7">
        <v>66.37</v>
      </c>
      <c r="D58" s="6"/>
      <c r="E58" s="7"/>
      <c r="F58" s="12">
        <f t="shared" si="2"/>
        <v>0</v>
      </c>
      <c r="G58" s="5"/>
    </row>
    <row r="59" spans="1:94" x14ac:dyDescent="0.25">
      <c r="A59" s="4">
        <v>63</v>
      </c>
      <c r="B59" s="4" t="s">
        <v>24</v>
      </c>
      <c r="C59" s="5">
        <f>C60+C63+C67+C65</f>
        <v>2195408.0299999998</v>
      </c>
      <c r="D59" s="5">
        <v>3613000</v>
      </c>
      <c r="E59" s="5">
        <f>E60+E63+E67+E65</f>
        <v>775284.23</v>
      </c>
      <c r="F59" s="5">
        <f t="shared" si="2"/>
        <v>35.313901534741134</v>
      </c>
      <c r="G59" s="5">
        <f>E59/D59*100</f>
        <v>21.458185164683087</v>
      </c>
    </row>
    <row r="60" spans="1:94" x14ac:dyDescent="0.25">
      <c r="A60" s="4">
        <v>633</v>
      </c>
      <c r="B60" s="4" t="s">
        <v>25</v>
      </c>
      <c r="C60" s="5">
        <f>C61+C62</f>
        <v>666314.84</v>
      </c>
      <c r="D60" s="5"/>
      <c r="E60" s="5">
        <f>E61+E62</f>
        <v>45457.58</v>
      </c>
      <c r="F60" s="5">
        <f t="shared" si="2"/>
        <v>6.8222373675483503</v>
      </c>
      <c r="G60" s="5"/>
    </row>
    <row r="61" spans="1:94" s="110" customFormat="1" x14ac:dyDescent="0.25">
      <c r="A61" s="114">
        <v>6331</v>
      </c>
      <c r="B61" s="114" t="s">
        <v>26</v>
      </c>
      <c r="C61" s="115">
        <v>39677.370000000003</v>
      </c>
      <c r="D61" s="114"/>
      <c r="E61" s="115">
        <v>45457.58</v>
      </c>
      <c r="F61" s="115">
        <f t="shared" si="2"/>
        <v>114.56802706429383</v>
      </c>
      <c r="G61" s="112"/>
    </row>
    <row r="62" spans="1:94" ht="15" customHeight="1" x14ac:dyDescent="0.25">
      <c r="A62" s="6">
        <v>6332</v>
      </c>
      <c r="B62" s="6" t="s">
        <v>317</v>
      </c>
      <c r="C62" s="7">
        <v>626637.47</v>
      </c>
      <c r="D62" s="6"/>
      <c r="E62" s="7"/>
      <c r="F62" s="12"/>
      <c r="G62" s="5"/>
    </row>
    <row r="63" spans="1:94" x14ac:dyDescent="0.25">
      <c r="A63" s="4">
        <v>634</v>
      </c>
      <c r="B63" s="4" t="s">
        <v>27</v>
      </c>
      <c r="C63" s="5">
        <f>C64</f>
        <v>10960.85</v>
      </c>
      <c r="D63" s="5"/>
      <c r="E63" s="5">
        <f>E64</f>
        <v>1077.05</v>
      </c>
      <c r="F63" s="5">
        <f>E63/C63*100</f>
        <v>9.8263364611321187</v>
      </c>
      <c r="G63" s="5"/>
    </row>
    <row r="64" spans="1:94" s="15" customFormat="1" x14ac:dyDescent="0.25">
      <c r="A64" s="6">
        <v>6341</v>
      </c>
      <c r="B64" s="6" t="s">
        <v>28</v>
      </c>
      <c r="C64" s="7">
        <v>10960.85</v>
      </c>
      <c r="D64" s="7"/>
      <c r="E64" s="7">
        <v>1077.05</v>
      </c>
      <c r="F64" s="12">
        <f>E64/C64*100</f>
        <v>9.8263364611321187</v>
      </c>
      <c r="G64" s="5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</row>
    <row r="65" spans="1:7" x14ac:dyDescent="0.25">
      <c r="A65" s="26">
        <v>635</v>
      </c>
      <c r="B65" s="10" t="s">
        <v>318</v>
      </c>
      <c r="C65" s="11">
        <f>C66</f>
        <v>273142.62</v>
      </c>
      <c r="D65" s="11"/>
      <c r="E65" s="11">
        <f>E66</f>
        <v>281134.98</v>
      </c>
      <c r="F65" s="11"/>
      <c r="G65" s="5"/>
    </row>
    <row r="66" spans="1:7" x14ac:dyDescent="0.25">
      <c r="A66" s="25">
        <v>6353</v>
      </c>
      <c r="B66" s="69" t="s">
        <v>319</v>
      </c>
      <c r="C66" s="32">
        <v>273142.62</v>
      </c>
      <c r="D66" s="32"/>
      <c r="E66" s="32">
        <v>281134.98</v>
      </c>
      <c r="F66" s="130"/>
      <c r="G66" s="5"/>
    </row>
    <row r="67" spans="1:7" x14ac:dyDescent="0.25">
      <c r="A67" s="26">
        <v>638</v>
      </c>
      <c r="B67" s="10" t="s">
        <v>165</v>
      </c>
      <c r="C67" s="11">
        <f>C68+C69</f>
        <v>1244989.72</v>
      </c>
      <c r="D67" s="11"/>
      <c r="E67" s="11">
        <f>E68+E69</f>
        <v>447614.62</v>
      </c>
      <c r="F67" s="11"/>
      <c r="G67" s="5"/>
    </row>
    <row r="68" spans="1:7" s="308" customFormat="1" x14ac:dyDescent="0.25">
      <c r="A68" s="304">
        <v>6381</v>
      </c>
      <c r="B68" s="305" t="s">
        <v>320</v>
      </c>
      <c r="C68" s="306">
        <v>25713.52</v>
      </c>
      <c r="D68" s="306"/>
      <c r="E68" s="306">
        <v>73113.490000000005</v>
      </c>
      <c r="F68" s="306"/>
      <c r="G68" s="307"/>
    </row>
    <row r="69" spans="1:7" x14ac:dyDescent="0.25">
      <c r="A69" s="25">
        <v>6382</v>
      </c>
      <c r="B69" s="69" t="s">
        <v>220</v>
      </c>
      <c r="C69" s="32">
        <v>1219276.2</v>
      </c>
      <c r="D69" s="32"/>
      <c r="E69" s="32">
        <v>374501.13</v>
      </c>
      <c r="F69" s="130"/>
      <c r="G69" s="5"/>
    </row>
    <row r="70" spans="1:7" x14ac:dyDescent="0.25">
      <c r="A70" s="4">
        <v>64</v>
      </c>
      <c r="B70" s="4" t="s">
        <v>29</v>
      </c>
      <c r="C70" s="5">
        <f>C71+C73</f>
        <v>640473.22000000009</v>
      </c>
      <c r="D70" s="5">
        <v>1671800</v>
      </c>
      <c r="E70" s="5">
        <f>E71+E73</f>
        <v>589836.47000000009</v>
      </c>
      <c r="F70" s="5">
        <f t="shared" ref="F70:F76" si="3">E70/C70*100</f>
        <v>92.093853666512388</v>
      </c>
      <c r="G70" s="5">
        <f>E70/D70*100</f>
        <v>35.281521114965905</v>
      </c>
    </row>
    <row r="71" spans="1:7" x14ac:dyDescent="0.25">
      <c r="A71" s="4">
        <v>641</v>
      </c>
      <c r="B71" s="4" t="s">
        <v>30</v>
      </c>
      <c r="C71" s="5">
        <f>C72</f>
        <v>57.4</v>
      </c>
      <c r="D71" s="5"/>
      <c r="E71" s="5">
        <f>E72</f>
        <v>12.12</v>
      </c>
      <c r="F71" s="5">
        <f t="shared" si="3"/>
        <v>21.11498257839721</v>
      </c>
      <c r="G71" s="5"/>
    </row>
    <row r="72" spans="1:7" s="36" customFormat="1" x14ac:dyDescent="0.25">
      <c r="A72" s="150">
        <v>6413</v>
      </c>
      <c r="B72" s="150" t="s">
        <v>219</v>
      </c>
      <c r="C72" s="107">
        <v>57.4</v>
      </c>
      <c r="D72" s="107"/>
      <c r="E72" s="107">
        <v>12.12</v>
      </c>
      <c r="F72" s="107">
        <f t="shared" si="3"/>
        <v>21.11498257839721</v>
      </c>
      <c r="G72" s="107"/>
    </row>
    <row r="73" spans="1:7" x14ac:dyDescent="0.25">
      <c r="A73" s="4">
        <v>642</v>
      </c>
      <c r="B73" s="4" t="s">
        <v>31</v>
      </c>
      <c r="C73" s="5">
        <f>C74+C75+C76+C77</f>
        <v>640415.82000000007</v>
      </c>
      <c r="D73" s="5"/>
      <c r="E73" s="5">
        <f>E74+E75+E76+E77</f>
        <v>589824.35000000009</v>
      </c>
      <c r="F73" s="5">
        <f t="shared" si="3"/>
        <v>92.100215450642679</v>
      </c>
      <c r="G73" s="5"/>
    </row>
    <row r="74" spans="1:7" x14ac:dyDescent="0.25">
      <c r="A74" s="6">
        <v>6421</v>
      </c>
      <c r="B74" s="6" t="s">
        <v>32</v>
      </c>
      <c r="C74" s="7">
        <v>332</v>
      </c>
      <c r="D74" s="7"/>
      <c r="E74" s="7">
        <v>166</v>
      </c>
      <c r="F74" s="12">
        <f t="shared" si="3"/>
        <v>50</v>
      </c>
      <c r="G74" s="5"/>
    </row>
    <row r="75" spans="1:7" x14ac:dyDescent="0.25">
      <c r="A75" s="13">
        <v>6422</v>
      </c>
      <c r="B75" s="13" t="s">
        <v>33</v>
      </c>
      <c r="C75" s="12">
        <v>3384.64</v>
      </c>
      <c r="D75" s="12"/>
      <c r="E75" s="12">
        <v>2775.43</v>
      </c>
      <c r="F75" s="12">
        <f t="shared" si="3"/>
        <v>82.000744540039705</v>
      </c>
      <c r="G75" s="12"/>
    </row>
    <row r="76" spans="1:7" x14ac:dyDescent="0.25">
      <c r="A76" s="6">
        <v>6423</v>
      </c>
      <c r="B76" s="6" t="s">
        <v>34</v>
      </c>
      <c r="C76" s="7">
        <v>636697.12</v>
      </c>
      <c r="D76" s="7"/>
      <c r="E76" s="7">
        <v>586290.55000000005</v>
      </c>
      <c r="F76" s="12">
        <f t="shared" si="3"/>
        <v>92.083116380359954</v>
      </c>
      <c r="G76" s="5"/>
    </row>
    <row r="77" spans="1:7" x14ac:dyDescent="0.25">
      <c r="A77" s="6">
        <v>6429</v>
      </c>
      <c r="B77" s="6" t="s">
        <v>35</v>
      </c>
      <c r="C77" s="7">
        <v>2.06</v>
      </c>
      <c r="D77" s="7"/>
      <c r="E77" s="7">
        <v>592.37</v>
      </c>
      <c r="F77" s="12"/>
      <c r="G77" s="5"/>
    </row>
    <row r="78" spans="1:7" x14ac:dyDescent="0.25">
      <c r="A78" s="4">
        <v>65</v>
      </c>
      <c r="B78" s="4" t="s">
        <v>36</v>
      </c>
      <c r="C78" s="5"/>
      <c r="D78" s="5"/>
      <c r="E78" s="5"/>
      <c r="F78" s="5"/>
      <c r="G78" s="5"/>
    </row>
    <row r="79" spans="1:7" x14ac:dyDescent="0.25">
      <c r="A79" s="4"/>
      <c r="B79" s="4" t="s">
        <v>37</v>
      </c>
      <c r="C79" s="5">
        <f>+C80+C84</f>
        <v>141369.72</v>
      </c>
      <c r="D79" s="5">
        <v>322600</v>
      </c>
      <c r="E79" s="5">
        <f>+E80+E84</f>
        <v>82696.47</v>
      </c>
      <c r="F79" s="5">
        <f t="shared" ref="F79:F86" si="4">E79/C79*100</f>
        <v>58.496593188414039</v>
      </c>
      <c r="G79" s="5">
        <f>E79/D79*100</f>
        <v>25.634367637941725</v>
      </c>
    </row>
    <row r="80" spans="1:7" x14ac:dyDescent="0.25">
      <c r="A80" s="4">
        <v>652</v>
      </c>
      <c r="B80" s="4" t="s">
        <v>38</v>
      </c>
      <c r="C80" s="5">
        <f>+C82+C83+C81</f>
        <v>130725.08</v>
      </c>
      <c r="D80" s="5"/>
      <c r="E80" s="5">
        <f>+E82+E83+E81</f>
        <v>68790.210000000006</v>
      </c>
      <c r="F80" s="5">
        <f t="shared" si="4"/>
        <v>52.622044675742409</v>
      </c>
      <c r="G80" s="5"/>
    </row>
    <row r="81" spans="1:7" x14ac:dyDescent="0.25">
      <c r="A81" s="39">
        <v>6522</v>
      </c>
      <c r="B81" s="39" t="s">
        <v>125</v>
      </c>
      <c r="C81" s="40"/>
      <c r="D81" s="40"/>
      <c r="E81" s="40"/>
      <c r="F81" s="47"/>
      <c r="G81" s="47"/>
    </row>
    <row r="82" spans="1:7" x14ac:dyDescent="0.25">
      <c r="A82" s="6">
        <v>6524</v>
      </c>
      <c r="B82" s="6" t="s">
        <v>39</v>
      </c>
      <c r="C82" s="7">
        <v>128593.09</v>
      </c>
      <c r="D82" s="7"/>
      <c r="E82" s="7">
        <v>66059.97</v>
      </c>
      <c r="F82" s="47">
        <f t="shared" si="4"/>
        <v>51.371321740538313</v>
      </c>
      <c r="G82" s="5"/>
    </row>
    <row r="83" spans="1:7" s="110" customFormat="1" x14ac:dyDescent="0.25">
      <c r="A83" s="114">
        <v>6526</v>
      </c>
      <c r="B83" s="114" t="s">
        <v>40</v>
      </c>
      <c r="C83" s="115">
        <v>2131.9899999999998</v>
      </c>
      <c r="D83" s="115"/>
      <c r="E83" s="115">
        <v>2730.24</v>
      </c>
      <c r="F83" s="115">
        <f t="shared" si="4"/>
        <v>128.06063818310594</v>
      </c>
      <c r="G83" s="112"/>
    </row>
    <row r="84" spans="1:7" x14ac:dyDescent="0.25">
      <c r="A84" s="4">
        <v>653</v>
      </c>
      <c r="B84" s="4" t="s">
        <v>41</v>
      </c>
      <c r="C84" s="5">
        <f>C85+C86</f>
        <v>10644.64</v>
      </c>
      <c r="D84" s="5"/>
      <c r="E84" s="5">
        <f>E85+E86</f>
        <v>13906.26</v>
      </c>
      <c r="F84" s="5">
        <f t="shared" si="4"/>
        <v>130.6409610846398</v>
      </c>
      <c r="G84" s="5"/>
    </row>
    <row r="85" spans="1:7" x14ac:dyDescent="0.25">
      <c r="A85" s="6">
        <v>6531</v>
      </c>
      <c r="B85" s="6" t="s">
        <v>42</v>
      </c>
      <c r="C85" s="7"/>
      <c r="D85" s="7"/>
      <c r="E85" s="7">
        <v>555.24</v>
      </c>
      <c r="F85" s="12"/>
      <c r="G85" s="5"/>
    </row>
    <row r="86" spans="1:7" x14ac:dyDescent="0.25">
      <c r="A86" s="6">
        <v>6532</v>
      </c>
      <c r="B86" s="6" t="s">
        <v>43</v>
      </c>
      <c r="C86" s="7">
        <v>10644.64</v>
      </c>
      <c r="D86" s="7"/>
      <c r="E86" s="7">
        <v>13351.02</v>
      </c>
      <c r="F86" s="12">
        <f t="shared" si="4"/>
        <v>125.42481474244316</v>
      </c>
      <c r="G86" s="5"/>
    </row>
    <row r="87" spans="1:7" x14ac:dyDescent="0.25">
      <c r="A87" s="4">
        <v>68</v>
      </c>
      <c r="B87" s="4" t="s">
        <v>176</v>
      </c>
      <c r="C87" s="5">
        <f>C88</f>
        <v>38851.879999999997</v>
      </c>
      <c r="D87" s="5">
        <v>44600</v>
      </c>
      <c r="E87" s="5">
        <f>E88</f>
        <v>22074.560000000001</v>
      </c>
      <c r="F87" s="5">
        <f>E87/C87*100</f>
        <v>56.817224803535893</v>
      </c>
      <c r="G87" s="5">
        <f>E87/D87*100</f>
        <v>49.494529147982064</v>
      </c>
    </row>
    <row r="88" spans="1:7" x14ac:dyDescent="0.25">
      <c r="A88" s="4">
        <v>683</v>
      </c>
      <c r="B88" s="4" t="s">
        <v>203</v>
      </c>
      <c r="C88" s="5">
        <f>C89</f>
        <v>38851.879999999997</v>
      </c>
      <c r="D88" s="5"/>
      <c r="E88" s="5">
        <f>E89</f>
        <v>22074.560000000001</v>
      </c>
      <c r="F88" s="5">
        <f t="shared" ref="F88:F89" si="5">E88/C88*100</f>
        <v>56.817224803535893</v>
      </c>
      <c r="G88" s="5"/>
    </row>
    <row r="89" spans="1:7" x14ac:dyDescent="0.25">
      <c r="A89" s="13">
        <v>6831</v>
      </c>
      <c r="B89" s="140" t="s">
        <v>203</v>
      </c>
      <c r="C89" s="12">
        <v>38851.879999999997</v>
      </c>
      <c r="D89" s="12"/>
      <c r="E89" s="12">
        <v>22074.560000000001</v>
      </c>
      <c r="F89" s="106">
        <f t="shared" si="5"/>
        <v>56.817224803535893</v>
      </c>
      <c r="G89" s="12"/>
    </row>
    <row r="90" spans="1:7" x14ac:dyDescent="0.25">
      <c r="A90" s="13"/>
      <c r="B90" s="140"/>
      <c r="C90" s="12"/>
      <c r="D90" s="12"/>
      <c r="E90" s="12"/>
      <c r="F90" s="106"/>
      <c r="G90" s="12"/>
    </row>
    <row r="91" spans="1:7" x14ac:dyDescent="0.25">
      <c r="A91" s="4">
        <v>7</v>
      </c>
      <c r="B91" s="5" t="s">
        <v>5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</row>
    <row r="92" spans="1:7" x14ac:dyDescent="0.25">
      <c r="A92" s="4"/>
      <c r="B92" s="5"/>
      <c r="C92" s="5"/>
      <c r="D92" s="5"/>
      <c r="E92" s="5"/>
      <c r="F92" s="5"/>
      <c r="G92" s="5"/>
    </row>
    <row r="93" spans="1:7" x14ac:dyDescent="0.25">
      <c r="A93" s="4">
        <v>8</v>
      </c>
      <c r="B93" s="5" t="s">
        <v>9</v>
      </c>
      <c r="C93" s="5"/>
      <c r="D93" s="5">
        <f>+D94</f>
        <v>1150000</v>
      </c>
      <c r="E93" s="5">
        <f>E94</f>
        <v>725959.89</v>
      </c>
      <c r="F93" s="5"/>
      <c r="G93" s="5">
        <f>E93/D93*100</f>
        <v>63.126946956521749</v>
      </c>
    </row>
    <row r="94" spans="1:7" x14ac:dyDescent="0.25">
      <c r="A94" s="4">
        <v>84</v>
      </c>
      <c r="B94" s="5" t="s">
        <v>177</v>
      </c>
      <c r="C94" s="5"/>
      <c r="D94" s="5">
        <v>1150000</v>
      </c>
      <c r="E94" s="5">
        <f>E95</f>
        <v>725959.89</v>
      </c>
      <c r="F94" s="5"/>
      <c r="G94" s="5">
        <f>E94/D94*100</f>
        <v>63.126946956521749</v>
      </c>
    </row>
    <row r="95" spans="1:7" x14ac:dyDescent="0.25">
      <c r="A95" s="4">
        <v>844</v>
      </c>
      <c r="B95" s="5" t="s">
        <v>358</v>
      </c>
      <c r="C95" s="5"/>
      <c r="D95" s="5"/>
      <c r="E95" s="5">
        <f>E96</f>
        <v>725959.89</v>
      </c>
      <c r="F95" s="5"/>
      <c r="G95" s="5"/>
    </row>
    <row r="96" spans="1:7" s="331" customFormat="1" x14ac:dyDescent="0.25">
      <c r="A96" s="329">
        <v>8443</v>
      </c>
      <c r="B96" s="330" t="s">
        <v>359</v>
      </c>
      <c r="C96" s="330"/>
      <c r="D96" s="330"/>
      <c r="E96" s="330">
        <v>725959.89</v>
      </c>
      <c r="F96" s="330"/>
      <c r="G96" s="330"/>
    </row>
    <row r="97" spans="1:7" ht="60" x14ac:dyDescent="0.25">
      <c r="A97" s="1" t="s">
        <v>13</v>
      </c>
      <c r="B97" s="2" t="s">
        <v>14</v>
      </c>
      <c r="C97" s="2" t="s">
        <v>309</v>
      </c>
      <c r="D97" s="2" t="s">
        <v>337</v>
      </c>
      <c r="E97" s="2" t="s">
        <v>339</v>
      </c>
      <c r="F97" s="2" t="s">
        <v>224</v>
      </c>
      <c r="G97" s="2" t="s">
        <v>15</v>
      </c>
    </row>
    <row r="98" spans="1:7" x14ac:dyDescent="0.25">
      <c r="A98" s="3">
        <v>1</v>
      </c>
      <c r="B98" s="3">
        <v>2</v>
      </c>
      <c r="C98" s="3">
        <v>3</v>
      </c>
      <c r="D98" s="3">
        <v>5</v>
      </c>
      <c r="E98" s="3">
        <v>6</v>
      </c>
      <c r="F98" s="3">
        <v>7</v>
      </c>
      <c r="G98" s="3">
        <v>8</v>
      </c>
    </row>
    <row r="99" spans="1:7" s="110" customFormat="1" x14ac:dyDescent="0.25">
      <c r="A99" s="111"/>
      <c r="B99" s="111" t="s">
        <v>45</v>
      </c>
      <c r="C99" s="112">
        <f>C100+C158+C173</f>
        <v>4198995.51</v>
      </c>
      <c r="D99" s="112">
        <f>D100+D158+D173</f>
        <v>6922000</v>
      </c>
      <c r="E99" s="112">
        <f>E100+E158+E173</f>
        <v>3216643.57</v>
      </c>
      <c r="F99" s="112">
        <f t="shared" ref="F99:F106" si="6">E99/C99*100</f>
        <v>76.605072864200324</v>
      </c>
      <c r="G99" s="112">
        <f>E99/D99*100</f>
        <v>46.469857989020511</v>
      </c>
    </row>
    <row r="100" spans="1:7" x14ac:dyDescent="0.25">
      <c r="A100" s="4">
        <v>3</v>
      </c>
      <c r="B100" s="4" t="s">
        <v>6</v>
      </c>
      <c r="C100" s="5">
        <f>C101+C108+C136+C143+C144+C151+C155</f>
        <v>1369699.64</v>
      </c>
      <c r="D100" s="5">
        <f>D101+D108+D136+D143+D144+D151+D155</f>
        <v>3739000</v>
      </c>
      <c r="E100" s="5">
        <f>E101+E108+E136+E143+E144+E151+E155</f>
        <v>1380937.5299999998</v>
      </c>
      <c r="F100" s="5">
        <f t="shared" si="6"/>
        <v>100.82046382081256</v>
      </c>
      <c r="G100" s="5">
        <f>E100/D100*100</f>
        <v>36.933338593206734</v>
      </c>
    </row>
    <row r="101" spans="1:7" x14ac:dyDescent="0.25">
      <c r="A101" s="4">
        <v>31</v>
      </c>
      <c r="B101" s="4" t="s">
        <v>46</v>
      </c>
      <c r="C101" s="5">
        <f>C102+C106+C104</f>
        <v>158660.79999999999</v>
      </c>
      <c r="D101" s="5">
        <v>418000</v>
      </c>
      <c r="E101" s="5">
        <f>E102+E106+E104</f>
        <v>178532.31</v>
      </c>
      <c r="F101" s="5">
        <f t="shared" si="6"/>
        <v>112.52452401601406</v>
      </c>
      <c r="G101" s="5">
        <f>E101/D101*100</f>
        <v>42.711078947368421</v>
      </c>
    </row>
    <row r="102" spans="1:7" x14ac:dyDescent="0.25">
      <c r="A102" s="4">
        <v>311</v>
      </c>
      <c r="B102" s="4" t="s">
        <v>47</v>
      </c>
      <c r="C102" s="5">
        <f>C103</f>
        <v>108569.11</v>
      </c>
      <c r="D102" s="5"/>
      <c r="E102" s="5">
        <f>E103</f>
        <v>110995.01</v>
      </c>
      <c r="F102" s="5">
        <f t="shared" si="6"/>
        <v>102.23442929577298</v>
      </c>
      <c r="G102" s="5"/>
    </row>
    <row r="103" spans="1:7" x14ac:dyDescent="0.25">
      <c r="A103" s="6">
        <v>3111</v>
      </c>
      <c r="B103" s="6" t="s">
        <v>48</v>
      </c>
      <c r="C103" s="7">
        <v>108569.11</v>
      </c>
      <c r="D103" s="7"/>
      <c r="E103" s="7">
        <v>110995.01</v>
      </c>
      <c r="F103" s="23">
        <f>E103/C103*100</f>
        <v>102.23442929577298</v>
      </c>
      <c r="G103" s="5"/>
    </row>
    <row r="104" spans="1:7" ht="15" customHeight="1" x14ac:dyDescent="0.25">
      <c r="A104" s="4">
        <v>312</v>
      </c>
      <c r="B104" s="4" t="s">
        <v>49</v>
      </c>
      <c r="C104" s="5">
        <f>C105</f>
        <v>29315.35</v>
      </c>
      <c r="D104" s="5"/>
      <c r="E104" s="5">
        <f>E105</f>
        <v>44326.49</v>
      </c>
      <c r="F104" s="5">
        <f t="shared" ref="F104:F105" si="7">E104/C104*100</f>
        <v>151.20573351503563</v>
      </c>
      <c r="G104" s="5"/>
    </row>
    <row r="105" spans="1:7" x14ac:dyDescent="0.25">
      <c r="A105" s="17">
        <v>3121</v>
      </c>
      <c r="B105" s="293" t="s">
        <v>49</v>
      </c>
      <c r="C105" s="18">
        <v>29315.35</v>
      </c>
      <c r="D105" s="18"/>
      <c r="E105" s="18">
        <v>44326.49</v>
      </c>
      <c r="F105" s="23">
        <f t="shared" si="7"/>
        <v>151.20573351503563</v>
      </c>
      <c r="G105" s="5"/>
    </row>
    <row r="106" spans="1:7" ht="15" customHeight="1" x14ac:dyDescent="0.25">
      <c r="A106" s="4">
        <v>313</v>
      </c>
      <c r="B106" s="4" t="s">
        <v>50</v>
      </c>
      <c r="C106" s="5">
        <f>C107</f>
        <v>20776.34</v>
      </c>
      <c r="D106" s="5"/>
      <c r="E106" s="5">
        <f>E107</f>
        <v>23210.81</v>
      </c>
      <c r="F106" s="5">
        <f t="shared" si="6"/>
        <v>111.71751136148139</v>
      </c>
      <c r="G106" s="5"/>
    </row>
    <row r="107" spans="1:7" x14ac:dyDescent="0.25">
      <c r="A107" s="17">
        <v>3132</v>
      </c>
      <c r="B107" s="17" t="s">
        <v>51</v>
      </c>
      <c r="C107" s="18">
        <v>20776.34</v>
      </c>
      <c r="D107" s="18"/>
      <c r="E107" s="18">
        <v>23210.81</v>
      </c>
      <c r="F107" s="23">
        <f>E107/C107*100</f>
        <v>111.71751136148139</v>
      </c>
      <c r="G107" s="5"/>
    </row>
    <row r="108" spans="1:7" ht="14.1" customHeight="1" x14ac:dyDescent="0.25">
      <c r="A108" s="4">
        <v>32</v>
      </c>
      <c r="B108" s="4" t="s">
        <v>52</v>
      </c>
      <c r="C108" s="5">
        <f>C109+C114+C120+C129</f>
        <v>289650.44</v>
      </c>
      <c r="D108" s="5">
        <v>733400</v>
      </c>
      <c r="E108" s="5">
        <f>E109+E114+E120+E129</f>
        <v>245950.72999999998</v>
      </c>
      <c r="F108" s="5">
        <f t="shared" ref="F108:F129" si="8">E108/C108*100</f>
        <v>84.912948863464521</v>
      </c>
      <c r="G108" s="5">
        <f>E108/D108*100</f>
        <v>33.535687210253613</v>
      </c>
    </row>
    <row r="109" spans="1:7" ht="14.1" customHeight="1" x14ac:dyDescent="0.25">
      <c r="A109" s="4">
        <v>321</v>
      </c>
      <c r="B109" s="4" t="s">
        <v>53</v>
      </c>
      <c r="C109" s="5">
        <f>C110+C111+C112+C113</f>
        <v>6820.93</v>
      </c>
      <c r="D109" s="5"/>
      <c r="E109" s="5">
        <f>E110+E111+E112+E113</f>
        <v>6481.4000000000005</v>
      </c>
      <c r="F109" s="5">
        <f t="shared" si="8"/>
        <v>95.022233038603247</v>
      </c>
      <c r="G109" s="5"/>
    </row>
    <row r="110" spans="1:7" ht="14.1" customHeight="1" x14ac:dyDescent="0.25">
      <c r="A110" s="6">
        <v>3211</v>
      </c>
      <c r="B110" s="6" t="s">
        <v>54</v>
      </c>
      <c r="C110" s="7">
        <v>168</v>
      </c>
      <c r="D110" s="7"/>
      <c r="E110" s="7"/>
      <c r="F110" s="23">
        <f>E110/C110*100</f>
        <v>0</v>
      </c>
      <c r="G110" s="5"/>
    </row>
    <row r="111" spans="1:7" ht="14.1" customHeight="1" x14ac:dyDescent="0.25">
      <c r="A111" s="6">
        <v>3212</v>
      </c>
      <c r="B111" s="6" t="s">
        <v>55</v>
      </c>
      <c r="C111" s="7">
        <v>5769.6</v>
      </c>
      <c r="D111" s="7"/>
      <c r="E111" s="7">
        <v>5889.8</v>
      </c>
      <c r="F111" s="23">
        <f t="shared" ref="F111:F113" si="9">E111/C111*100</f>
        <v>102.08333333333333</v>
      </c>
      <c r="G111" s="5"/>
    </row>
    <row r="112" spans="1:7" ht="14.1" customHeight="1" x14ac:dyDescent="0.25">
      <c r="A112" s="17">
        <v>3213</v>
      </c>
      <c r="B112" s="17" t="s">
        <v>56</v>
      </c>
      <c r="C112" s="18">
        <v>697.5</v>
      </c>
      <c r="D112" s="18"/>
      <c r="E112" s="18">
        <v>220</v>
      </c>
      <c r="F112" s="23">
        <f t="shared" si="9"/>
        <v>31.541218637992831</v>
      </c>
      <c r="G112" s="5"/>
    </row>
    <row r="113" spans="1:7" ht="14.1" customHeight="1" x14ac:dyDescent="0.25">
      <c r="A113" s="17">
        <v>3214</v>
      </c>
      <c r="B113" s="17" t="s">
        <v>57</v>
      </c>
      <c r="C113" s="18">
        <v>185.83</v>
      </c>
      <c r="D113" s="18"/>
      <c r="E113" s="18">
        <v>371.6</v>
      </c>
      <c r="F113" s="23">
        <f t="shared" si="9"/>
        <v>199.96771242533498</v>
      </c>
      <c r="G113" s="5"/>
    </row>
    <row r="114" spans="1:7" ht="14.1" customHeight="1" x14ac:dyDescent="0.25">
      <c r="A114" s="4">
        <v>322</v>
      </c>
      <c r="B114" s="4" t="s">
        <v>58</v>
      </c>
      <c r="C114" s="5">
        <f>C115+C116+C117+C119+C118</f>
        <v>40599.770000000004</v>
      </c>
      <c r="D114" s="5"/>
      <c r="E114" s="5">
        <f>E115+E116+E117+E119+E118</f>
        <v>47070.509999999995</v>
      </c>
      <c r="F114" s="5">
        <f t="shared" si="8"/>
        <v>115.93787353967767</v>
      </c>
      <c r="G114" s="5"/>
    </row>
    <row r="115" spans="1:7" ht="14.1" customHeight="1" x14ac:dyDescent="0.25">
      <c r="A115" s="6">
        <v>3221</v>
      </c>
      <c r="B115" s="6" t="s">
        <v>59</v>
      </c>
      <c r="C115" s="7">
        <v>2798.47</v>
      </c>
      <c r="D115" s="7"/>
      <c r="E115" s="7">
        <v>3605.13</v>
      </c>
      <c r="F115" s="23">
        <f>E115/C115*100</f>
        <v>128.82503653782246</v>
      </c>
      <c r="G115" s="5"/>
    </row>
    <row r="116" spans="1:7" ht="14.1" customHeight="1" x14ac:dyDescent="0.25">
      <c r="A116" s="6">
        <v>3223</v>
      </c>
      <c r="B116" s="6" t="s">
        <v>60</v>
      </c>
      <c r="C116" s="7">
        <v>29514.34</v>
      </c>
      <c r="D116" s="7"/>
      <c r="E116" s="7">
        <v>39482.85</v>
      </c>
      <c r="F116" s="23">
        <f t="shared" ref="F116:F119" si="10">E116/C116*100</f>
        <v>133.77514116866581</v>
      </c>
      <c r="G116" s="5"/>
    </row>
    <row r="117" spans="1:7" ht="14.1" customHeight="1" x14ac:dyDescent="0.25">
      <c r="A117" s="6">
        <v>3224</v>
      </c>
      <c r="B117" s="6" t="s">
        <v>61</v>
      </c>
      <c r="C117" s="7">
        <v>6696.73</v>
      </c>
      <c r="D117" s="7"/>
      <c r="E117" s="7">
        <v>1628.43</v>
      </c>
      <c r="F117" s="23">
        <f t="shared" si="10"/>
        <v>24.316793420072187</v>
      </c>
      <c r="G117" s="5"/>
    </row>
    <row r="118" spans="1:7" ht="14.1" customHeight="1" x14ac:dyDescent="0.25">
      <c r="A118" s="6">
        <v>3225</v>
      </c>
      <c r="B118" s="6" t="s">
        <v>62</v>
      </c>
      <c r="C118" s="7">
        <v>1091.8</v>
      </c>
      <c r="D118" s="7"/>
      <c r="E118" s="7">
        <v>1858.5</v>
      </c>
      <c r="F118" s="23">
        <f t="shared" si="10"/>
        <v>170.22348415460709</v>
      </c>
      <c r="G118" s="5"/>
    </row>
    <row r="119" spans="1:7" ht="14.1" customHeight="1" x14ac:dyDescent="0.25">
      <c r="A119" s="6">
        <v>3227</v>
      </c>
      <c r="B119" s="6" t="s">
        <v>63</v>
      </c>
      <c r="C119" s="7">
        <v>498.43</v>
      </c>
      <c r="D119" s="7"/>
      <c r="E119" s="7">
        <v>495.6</v>
      </c>
      <c r="F119" s="23">
        <f t="shared" si="10"/>
        <v>99.432217161888332</v>
      </c>
      <c r="G119" s="5"/>
    </row>
    <row r="120" spans="1:7" ht="14.1" customHeight="1" x14ac:dyDescent="0.25">
      <c r="A120" s="4">
        <v>323</v>
      </c>
      <c r="B120" s="4" t="s">
        <v>64</v>
      </c>
      <c r="C120" s="5">
        <f>C121+C122+C123+C124+C125+C126+C127+C128</f>
        <v>167651.60999999999</v>
      </c>
      <c r="D120" s="5"/>
      <c r="E120" s="5">
        <f>E121+E122+E123+E124+E125+E126+E127+E128</f>
        <v>160079.41999999998</v>
      </c>
      <c r="F120" s="5">
        <f t="shared" si="8"/>
        <v>95.483377702128834</v>
      </c>
      <c r="G120" s="5"/>
    </row>
    <row r="121" spans="1:7" ht="14.1" customHeight="1" x14ac:dyDescent="0.25">
      <c r="A121" s="6">
        <v>3231</v>
      </c>
      <c r="B121" s="6" t="s">
        <v>65</v>
      </c>
      <c r="C121" s="7">
        <v>3717.46</v>
      </c>
      <c r="D121" s="7"/>
      <c r="E121" s="7">
        <v>4338.0600000000004</v>
      </c>
      <c r="F121" s="23">
        <f>E121/C121*100</f>
        <v>116.69419442307382</v>
      </c>
      <c r="G121" s="5"/>
    </row>
    <row r="122" spans="1:7" ht="14.1" customHeight="1" x14ac:dyDescent="0.25">
      <c r="A122" s="6">
        <v>3232</v>
      </c>
      <c r="B122" s="6" t="s">
        <v>66</v>
      </c>
      <c r="C122" s="7">
        <v>55076.76</v>
      </c>
      <c r="D122" s="7"/>
      <c r="E122" s="7">
        <v>36519.269999999997</v>
      </c>
      <c r="F122" s="23">
        <f t="shared" ref="F122:F126" si="11">E122/C122*100</f>
        <v>66.306133476261124</v>
      </c>
      <c r="G122" s="5"/>
    </row>
    <row r="123" spans="1:7" ht="14.1" customHeight="1" x14ac:dyDescent="0.25">
      <c r="A123" s="17">
        <v>3233</v>
      </c>
      <c r="B123" s="17" t="s">
        <v>67</v>
      </c>
      <c r="C123" s="18">
        <v>10550.48</v>
      </c>
      <c r="D123" s="18"/>
      <c r="E123" s="18">
        <v>7567.21</v>
      </c>
      <c r="F123" s="23">
        <f t="shared" si="11"/>
        <v>71.723845739719906</v>
      </c>
      <c r="G123" s="18"/>
    </row>
    <row r="124" spans="1:7" ht="14.1" customHeight="1" x14ac:dyDescent="0.25">
      <c r="A124" s="17">
        <v>3234</v>
      </c>
      <c r="B124" s="17" t="s">
        <v>68</v>
      </c>
      <c r="C124" s="18">
        <v>26808.39</v>
      </c>
      <c r="D124" s="18"/>
      <c r="E124" s="18">
        <v>41224.129999999997</v>
      </c>
      <c r="F124" s="23">
        <f t="shared" si="11"/>
        <v>153.77324039228017</v>
      </c>
      <c r="G124" s="18"/>
    </row>
    <row r="125" spans="1:7" ht="14.1" customHeight="1" x14ac:dyDescent="0.25">
      <c r="A125" s="17">
        <v>3236</v>
      </c>
      <c r="B125" s="17" t="s">
        <v>69</v>
      </c>
      <c r="C125" s="18">
        <v>15412.72</v>
      </c>
      <c r="D125" s="18"/>
      <c r="E125" s="18">
        <v>18308.849999999999</v>
      </c>
      <c r="F125" s="23">
        <f t="shared" si="11"/>
        <v>118.7905184808392</v>
      </c>
      <c r="G125" s="18"/>
    </row>
    <row r="126" spans="1:7" ht="14.1" customHeight="1" x14ac:dyDescent="0.25">
      <c r="A126" s="6">
        <v>3237</v>
      </c>
      <c r="B126" s="6" t="s">
        <v>70</v>
      </c>
      <c r="C126" s="7">
        <v>48436.27</v>
      </c>
      <c r="D126" s="7"/>
      <c r="E126" s="7">
        <v>45815.06</v>
      </c>
      <c r="F126" s="23">
        <f t="shared" si="11"/>
        <v>94.588332255972645</v>
      </c>
      <c r="G126" s="18"/>
    </row>
    <row r="127" spans="1:7" ht="14.1" customHeight="1" x14ac:dyDescent="0.25">
      <c r="A127" s="6">
        <v>3238</v>
      </c>
      <c r="B127" s="6" t="s">
        <v>71</v>
      </c>
      <c r="C127" s="7">
        <v>4766.5</v>
      </c>
      <c r="D127" s="7"/>
      <c r="E127" s="7">
        <v>4575.37</v>
      </c>
      <c r="F127" s="18">
        <f>E127/C127*100</f>
        <v>95.990139515367673</v>
      </c>
      <c r="G127" s="18"/>
    </row>
    <row r="128" spans="1:7" ht="14.1" customHeight="1" x14ac:dyDescent="0.25">
      <c r="A128" s="6">
        <v>3239</v>
      </c>
      <c r="B128" s="6" t="s">
        <v>72</v>
      </c>
      <c r="C128" s="7">
        <v>2883.03</v>
      </c>
      <c r="D128" s="7"/>
      <c r="E128" s="7">
        <v>1731.47</v>
      </c>
      <c r="F128" s="18">
        <f>E128/C128*100</f>
        <v>60.057300825867223</v>
      </c>
      <c r="G128" s="18"/>
    </row>
    <row r="129" spans="1:7" ht="14.1" customHeight="1" x14ac:dyDescent="0.25">
      <c r="A129" s="4">
        <v>329</v>
      </c>
      <c r="B129" s="4" t="s">
        <v>73</v>
      </c>
      <c r="C129" s="5">
        <f>C130+C131+C132+C133+C135+C134</f>
        <v>74578.12999999999</v>
      </c>
      <c r="D129" s="5"/>
      <c r="E129" s="5">
        <f>+E131+E132+E133+E135+E130+E134</f>
        <v>32319.4</v>
      </c>
      <c r="F129" s="5">
        <f t="shared" si="8"/>
        <v>43.336297115521674</v>
      </c>
      <c r="G129" s="5"/>
    </row>
    <row r="130" spans="1:7" s="168" customFormat="1" ht="14.1" customHeight="1" x14ac:dyDescent="0.25">
      <c r="A130" s="166">
        <v>3291</v>
      </c>
      <c r="B130" s="166" t="s">
        <v>212</v>
      </c>
      <c r="C130" s="167">
        <v>13093.66</v>
      </c>
      <c r="D130" s="167"/>
      <c r="E130" s="167">
        <v>12072.59</v>
      </c>
      <c r="F130" s="167">
        <f>E130/C130*100</f>
        <v>92.201798427635978</v>
      </c>
      <c r="G130" s="167"/>
    </row>
    <row r="131" spans="1:7" ht="14.1" customHeight="1" x14ac:dyDescent="0.25">
      <c r="A131" s="6">
        <v>3292</v>
      </c>
      <c r="B131" s="6" t="s">
        <v>74</v>
      </c>
      <c r="C131" s="7">
        <v>1440.29</v>
      </c>
      <c r="D131" s="7"/>
      <c r="E131" s="7">
        <v>1381.61</v>
      </c>
      <c r="F131" s="167">
        <f t="shared" ref="F131:F135" si="12">E131/C131*100</f>
        <v>95.925820494483744</v>
      </c>
      <c r="G131" s="18"/>
    </row>
    <row r="132" spans="1:7" ht="14.1" customHeight="1" x14ac:dyDescent="0.25">
      <c r="A132" s="17">
        <v>3293</v>
      </c>
      <c r="B132" s="17" t="s">
        <v>75</v>
      </c>
      <c r="C132" s="18">
        <v>40861.49</v>
      </c>
      <c r="D132" s="18"/>
      <c r="E132" s="18">
        <v>11195.4</v>
      </c>
      <c r="F132" s="167">
        <f t="shared" si="12"/>
        <v>27.398413518449765</v>
      </c>
      <c r="G132" s="18"/>
    </row>
    <row r="133" spans="1:7" ht="14.1" customHeight="1" x14ac:dyDescent="0.25">
      <c r="A133" s="6">
        <v>3294</v>
      </c>
      <c r="B133" s="6" t="s">
        <v>76</v>
      </c>
      <c r="C133" s="7">
        <v>5624.92</v>
      </c>
      <c r="D133" s="7"/>
      <c r="E133" s="7">
        <v>4250</v>
      </c>
      <c r="F133" s="167">
        <f t="shared" si="12"/>
        <v>75.556630138739749</v>
      </c>
      <c r="G133" s="18"/>
    </row>
    <row r="134" spans="1:7" ht="14.1" customHeight="1" x14ac:dyDescent="0.25">
      <c r="A134" s="6">
        <v>3295</v>
      </c>
      <c r="B134" s="6" t="s">
        <v>299</v>
      </c>
      <c r="C134" s="7">
        <v>327.68</v>
      </c>
      <c r="D134" s="7"/>
      <c r="E134" s="7">
        <v>651.09</v>
      </c>
      <c r="F134" s="167">
        <f t="shared" si="12"/>
        <v>198.6968994140625</v>
      </c>
      <c r="G134" s="18"/>
    </row>
    <row r="135" spans="1:7" ht="14.1" customHeight="1" x14ac:dyDescent="0.25">
      <c r="A135" s="17">
        <v>3299</v>
      </c>
      <c r="B135" s="17" t="s">
        <v>73</v>
      </c>
      <c r="C135" s="18">
        <v>13230.09</v>
      </c>
      <c r="D135" s="18"/>
      <c r="E135" s="18">
        <v>2768.71</v>
      </c>
      <c r="F135" s="167">
        <f t="shared" si="12"/>
        <v>20.927370864446125</v>
      </c>
      <c r="G135" s="18"/>
    </row>
    <row r="136" spans="1:7" x14ac:dyDescent="0.25">
      <c r="A136" s="4">
        <v>34</v>
      </c>
      <c r="B136" s="4" t="s">
        <v>77</v>
      </c>
      <c r="C136" s="5">
        <f>C139</f>
        <v>3703.74</v>
      </c>
      <c r="D136" s="5">
        <v>40000</v>
      </c>
      <c r="E136" s="5">
        <f>E137+E139</f>
        <v>14299.02</v>
      </c>
      <c r="F136" s="5">
        <f t="shared" ref="F136:F156" si="13">E136/C136*100</f>
        <v>386.06975651638618</v>
      </c>
      <c r="G136" s="5">
        <f t="shared" ref="G136:G144" si="14">E136/D136*100</f>
        <v>35.747549999999997</v>
      </c>
    </row>
    <row r="137" spans="1:7" x14ac:dyDescent="0.25">
      <c r="A137" s="4">
        <v>342</v>
      </c>
      <c r="B137" s="4" t="s">
        <v>360</v>
      </c>
      <c r="C137" s="5"/>
      <c r="D137" s="5"/>
      <c r="E137" s="5">
        <f>E138</f>
        <v>8465.56</v>
      </c>
      <c r="F137" s="5"/>
      <c r="G137" s="5"/>
    </row>
    <row r="138" spans="1:7" x14ac:dyDescent="0.25">
      <c r="A138" s="6">
        <v>3423</v>
      </c>
      <c r="B138" s="6" t="s">
        <v>361</v>
      </c>
      <c r="C138" s="7"/>
      <c r="D138" s="7"/>
      <c r="E138" s="7">
        <v>8465.56</v>
      </c>
      <c r="F138" s="18"/>
      <c r="G138" s="18"/>
    </row>
    <row r="139" spans="1:7" x14ac:dyDescent="0.25">
      <c r="A139" s="4">
        <v>343</v>
      </c>
      <c r="B139" s="4" t="s">
        <v>78</v>
      </c>
      <c r="C139" s="5">
        <f>C140+C142</f>
        <v>3703.74</v>
      </c>
      <c r="D139" s="5"/>
      <c r="E139" s="5">
        <f>E140+E141+E142</f>
        <v>5833.46</v>
      </c>
      <c r="F139" s="5">
        <f t="shared" si="13"/>
        <v>157.50187648161048</v>
      </c>
      <c r="G139" s="5"/>
    </row>
    <row r="140" spans="1:7" x14ac:dyDescent="0.25">
      <c r="A140" s="6">
        <v>3431</v>
      </c>
      <c r="B140" s="6" t="s">
        <v>79</v>
      </c>
      <c r="C140" s="7">
        <v>726.54</v>
      </c>
      <c r="D140" s="7"/>
      <c r="E140" s="7">
        <v>2182.27</v>
      </c>
      <c r="F140" s="18">
        <f>E140/C140*100</f>
        <v>300.36474247804665</v>
      </c>
      <c r="G140" s="18"/>
    </row>
    <row r="141" spans="1:7" x14ac:dyDescent="0.25">
      <c r="A141" s="6">
        <v>3433</v>
      </c>
      <c r="B141" s="6" t="s">
        <v>362</v>
      </c>
      <c r="C141" s="7"/>
      <c r="D141" s="7"/>
      <c r="E141" s="7">
        <v>5.3</v>
      </c>
      <c r="F141" s="18"/>
      <c r="G141" s="18"/>
    </row>
    <row r="142" spans="1:7" x14ac:dyDescent="0.25">
      <c r="A142" s="6">
        <v>3434</v>
      </c>
      <c r="B142" s="6" t="s">
        <v>213</v>
      </c>
      <c r="C142" s="7">
        <v>2977.2</v>
      </c>
      <c r="D142" s="7"/>
      <c r="E142" s="7">
        <v>3645.89</v>
      </c>
      <c r="F142" s="18">
        <f>E142/C142*100</f>
        <v>122.46036544404137</v>
      </c>
      <c r="G142" s="18"/>
    </row>
    <row r="143" spans="1:7" s="110" customFormat="1" x14ac:dyDescent="0.25">
      <c r="A143" s="111">
        <v>35</v>
      </c>
      <c r="B143" s="111" t="s">
        <v>118</v>
      </c>
      <c r="C143" s="112"/>
      <c r="D143" s="112">
        <v>300000</v>
      </c>
      <c r="E143" s="112"/>
      <c r="F143" s="112"/>
      <c r="G143" s="112"/>
    </row>
    <row r="144" spans="1:7" s="110" customFormat="1" x14ac:dyDescent="0.25">
      <c r="A144" s="111">
        <v>36</v>
      </c>
      <c r="B144" s="111" t="s">
        <v>80</v>
      </c>
      <c r="C144" s="112">
        <f>+C148+C145</f>
        <v>616113.42000000004</v>
      </c>
      <c r="D144" s="112">
        <v>1780500</v>
      </c>
      <c r="E144" s="112">
        <f>+E148+E145</f>
        <v>777520.44</v>
      </c>
      <c r="F144" s="112">
        <f t="shared" si="13"/>
        <v>126.19761471840687</v>
      </c>
      <c r="G144" s="112">
        <f t="shared" si="14"/>
        <v>43.668657118786854</v>
      </c>
    </row>
    <row r="145" spans="1:94" x14ac:dyDescent="0.25">
      <c r="A145" s="4">
        <v>363</v>
      </c>
      <c r="B145" s="4" t="s">
        <v>300</v>
      </c>
      <c r="C145" s="5">
        <f>C146+C147</f>
        <v>17887.66</v>
      </c>
      <c r="D145" s="5"/>
      <c r="E145" s="5">
        <f>E146+E147</f>
        <v>21631.78</v>
      </c>
      <c r="F145" s="318">
        <f t="shared" si="13"/>
        <v>120.93130124342704</v>
      </c>
      <c r="G145" s="5"/>
    </row>
    <row r="146" spans="1:94" s="299" customFormat="1" x14ac:dyDescent="0.25">
      <c r="A146" s="293">
        <v>3631</v>
      </c>
      <c r="B146" s="293" t="s">
        <v>301</v>
      </c>
      <c r="C146" s="296">
        <v>9869.2099999999991</v>
      </c>
      <c r="D146" s="296"/>
      <c r="E146" s="296">
        <v>21631.78</v>
      </c>
      <c r="F146" s="318">
        <f t="shared" si="13"/>
        <v>219.18451426203313</v>
      </c>
      <c r="G146" s="296"/>
    </row>
    <row r="147" spans="1:94" s="299" customFormat="1" x14ac:dyDescent="0.25">
      <c r="A147" s="293">
        <v>3632</v>
      </c>
      <c r="B147" s="309" t="s">
        <v>321</v>
      </c>
      <c r="C147" s="296">
        <v>8018.45</v>
      </c>
      <c r="D147" s="296"/>
      <c r="E147" s="296"/>
      <c r="F147" s="318"/>
      <c r="G147" s="296"/>
    </row>
    <row r="148" spans="1:94" x14ac:dyDescent="0.25">
      <c r="A148" s="4">
        <v>366</v>
      </c>
      <c r="B148" s="4" t="s">
        <v>120</v>
      </c>
      <c r="C148" s="5">
        <f>C149+C150</f>
        <v>598225.76</v>
      </c>
      <c r="D148" s="5"/>
      <c r="E148" s="5">
        <f>E149+E150</f>
        <v>755888.65999999992</v>
      </c>
      <c r="F148" s="5">
        <f t="shared" si="13"/>
        <v>126.35508373962364</v>
      </c>
      <c r="G148" s="5"/>
    </row>
    <row r="149" spans="1:94" x14ac:dyDescent="0.25">
      <c r="A149" s="6">
        <v>3661</v>
      </c>
      <c r="B149" s="6" t="s">
        <v>121</v>
      </c>
      <c r="C149" s="7">
        <v>389726.06</v>
      </c>
      <c r="D149" s="7"/>
      <c r="E149" s="7">
        <v>459627.22</v>
      </c>
      <c r="F149" s="318">
        <f t="shared" si="13"/>
        <v>117.93597277020685</v>
      </c>
      <c r="G149" s="18"/>
    </row>
    <row r="150" spans="1:94" x14ac:dyDescent="0.25">
      <c r="A150" s="6">
        <v>3662</v>
      </c>
      <c r="B150" s="6" t="s">
        <v>214</v>
      </c>
      <c r="C150" s="7">
        <v>208499.7</v>
      </c>
      <c r="D150" s="7"/>
      <c r="E150" s="7">
        <v>296261.44</v>
      </c>
      <c r="F150" s="318"/>
      <c r="G150" s="18"/>
    </row>
    <row r="151" spans="1:94" x14ac:dyDescent="0.25">
      <c r="A151" s="4">
        <v>37</v>
      </c>
      <c r="B151" s="4" t="s">
        <v>81</v>
      </c>
      <c r="C151" s="5">
        <f>C152</f>
        <v>98093.950000000012</v>
      </c>
      <c r="D151" s="5">
        <v>234700</v>
      </c>
      <c r="E151" s="5">
        <f>E152</f>
        <v>94920.12999999999</v>
      </c>
      <c r="F151" s="5">
        <f t="shared" si="13"/>
        <v>96.764509941744606</v>
      </c>
      <c r="G151" s="5">
        <f>E151/D151*100</f>
        <v>40.443174265019174</v>
      </c>
    </row>
    <row r="152" spans="1:94" x14ac:dyDescent="0.25">
      <c r="A152" s="4">
        <v>372</v>
      </c>
      <c r="B152" s="4" t="s">
        <v>103</v>
      </c>
      <c r="C152" s="5">
        <f>C153+C154</f>
        <v>98093.950000000012</v>
      </c>
      <c r="D152" s="5"/>
      <c r="E152" s="5">
        <f>E153+E154</f>
        <v>94920.12999999999</v>
      </c>
      <c r="F152" s="5">
        <f t="shared" si="13"/>
        <v>96.764509941744606</v>
      </c>
      <c r="G152" s="5"/>
    </row>
    <row r="153" spans="1:94" x14ac:dyDescent="0.25">
      <c r="A153" s="17">
        <v>3721</v>
      </c>
      <c r="B153" s="17" t="s">
        <v>82</v>
      </c>
      <c r="C153" s="18">
        <v>90077.52</v>
      </c>
      <c r="D153" s="18"/>
      <c r="E153" s="18">
        <v>91124.26</v>
      </c>
      <c r="F153" s="23">
        <f>E153/C153*100</f>
        <v>101.16204353761071</v>
      </c>
      <c r="G153" s="5"/>
    </row>
    <row r="154" spans="1:94" x14ac:dyDescent="0.25">
      <c r="A154" s="6">
        <v>3722</v>
      </c>
      <c r="B154" s="6" t="s">
        <v>83</v>
      </c>
      <c r="C154" s="7">
        <v>8016.43</v>
      </c>
      <c r="D154" s="7"/>
      <c r="E154" s="7">
        <v>3795.87</v>
      </c>
      <c r="F154" s="23">
        <f>E154/C154*100</f>
        <v>47.351127621647038</v>
      </c>
      <c r="G154" s="5"/>
    </row>
    <row r="155" spans="1:94" x14ac:dyDescent="0.25">
      <c r="A155" s="4">
        <v>38</v>
      </c>
      <c r="B155" s="4" t="s">
        <v>84</v>
      </c>
      <c r="C155" s="5">
        <f>C156</f>
        <v>203477.29</v>
      </c>
      <c r="D155" s="5">
        <v>232400</v>
      </c>
      <c r="E155" s="5">
        <f>E156</f>
        <v>69714.899999999994</v>
      </c>
      <c r="F155" s="5">
        <f t="shared" si="13"/>
        <v>34.261759629293273</v>
      </c>
      <c r="G155" s="5">
        <f>E155/D155*100</f>
        <v>29.997805507745262</v>
      </c>
    </row>
    <row r="156" spans="1:94" x14ac:dyDescent="0.25">
      <c r="A156" s="4">
        <v>381</v>
      </c>
      <c r="B156" s="4" t="s">
        <v>85</v>
      </c>
      <c r="C156" s="5">
        <f>C157</f>
        <v>203477.29</v>
      </c>
      <c r="D156" s="5"/>
      <c r="E156" s="5">
        <f>E157</f>
        <v>69714.899999999994</v>
      </c>
      <c r="F156" s="5">
        <f t="shared" si="13"/>
        <v>34.261759629293273</v>
      </c>
      <c r="G156" s="5"/>
    </row>
    <row r="157" spans="1:94" x14ac:dyDescent="0.25">
      <c r="A157" s="6">
        <v>3811</v>
      </c>
      <c r="B157" s="6" t="s">
        <v>86</v>
      </c>
      <c r="C157" s="7">
        <v>203477.29</v>
      </c>
      <c r="D157" s="7"/>
      <c r="E157" s="7">
        <v>69714.899999999994</v>
      </c>
      <c r="F157" s="23">
        <f>E157/C157*100</f>
        <v>34.261759629293273</v>
      </c>
      <c r="G157" s="5"/>
    </row>
    <row r="158" spans="1:94" s="15" customFormat="1" x14ac:dyDescent="0.25">
      <c r="A158" s="4">
        <v>4</v>
      </c>
      <c r="B158" s="4" t="s">
        <v>7</v>
      </c>
      <c r="C158" s="5">
        <f>C159+C160+C170</f>
        <v>2829295.87</v>
      </c>
      <c r="D158" s="5">
        <f>D159+D160+D170</f>
        <v>2453000</v>
      </c>
      <c r="E158" s="5">
        <f>E159+E160+E170</f>
        <v>1535706.04</v>
      </c>
      <c r="F158" s="5">
        <f>E158/C158*100</f>
        <v>54.278736143632798</v>
      </c>
      <c r="G158" s="5">
        <f>E158/D158*100</f>
        <v>62.605219730941705</v>
      </c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</row>
    <row r="159" spans="1:94" x14ac:dyDescent="0.25">
      <c r="A159" s="4">
        <v>41</v>
      </c>
      <c r="B159" s="4" t="s">
        <v>104</v>
      </c>
      <c r="C159" s="5"/>
      <c r="D159" s="5">
        <v>35000</v>
      </c>
      <c r="E159" s="5"/>
      <c r="F159" s="5"/>
      <c r="G159" s="5"/>
    </row>
    <row r="160" spans="1:94" x14ac:dyDescent="0.25">
      <c r="A160" s="4">
        <v>42</v>
      </c>
      <c r="B160" s="4" t="s">
        <v>100</v>
      </c>
      <c r="C160" s="5">
        <f>+C161+C165+C168</f>
        <v>2829295.87</v>
      </c>
      <c r="D160" s="5">
        <v>2318000</v>
      </c>
      <c r="E160" s="5">
        <f>E161+E165+E168</f>
        <v>1535706.04</v>
      </c>
      <c r="F160" s="5">
        <f t="shared" ref="F160:F165" si="15">E160/C160*100</f>
        <v>54.278736143632798</v>
      </c>
      <c r="G160" s="5">
        <f>E160/D160*100</f>
        <v>66.251339085418465</v>
      </c>
    </row>
    <row r="161" spans="1:7" x14ac:dyDescent="0.25">
      <c r="A161" s="4">
        <v>421</v>
      </c>
      <c r="B161" s="4" t="s">
        <v>87</v>
      </c>
      <c r="C161" s="5">
        <f>C162+C163+C164</f>
        <v>2813948.37</v>
      </c>
      <c r="D161" s="5"/>
      <c r="E161" s="5">
        <f>E162+E163+E164</f>
        <v>518399.79</v>
      </c>
      <c r="F161" s="5">
        <f t="shared" si="15"/>
        <v>18.422505385200083</v>
      </c>
      <c r="G161" s="5"/>
    </row>
    <row r="162" spans="1:7" s="262" customFormat="1" x14ac:dyDescent="0.25">
      <c r="A162" s="260">
        <v>4212</v>
      </c>
      <c r="B162" s="260" t="s">
        <v>241</v>
      </c>
      <c r="C162" s="261">
        <v>2350050.7400000002</v>
      </c>
      <c r="D162" s="261"/>
      <c r="E162" s="261"/>
      <c r="F162" s="261">
        <f>E162/C162*100</f>
        <v>0</v>
      </c>
      <c r="G162" s="261"/>
    </row>
    <row r="163" spans="1:7" x14ac:dyDescent="0.25">
      <c r="A163" s="6">
        <v>4213</v>
      </c>
      <c r="B163" s="6" t="s">
        <v>88</v>
      </c>
      <c r="C163" s="7"/>
      <c r="D163" s="7"/>
      <c r="E163" s="7">
        <v>339038.91</v>
      </c>
      <c r="F163" s="261"/>
      <c r="G163" s="5"/>
    </row>
    <row r="164" spans="1:7" x14ac:dyDescent="0.25">
      <c r="A164" s="6">
        <v>4214</v>
      </c>
      <c r="B164" s="6" t="s">
        <v>169</v>
      </c>
      <c r="C164" s="7">
        <v>463897.63</v>
      </c>
      <c r="D164" s="7"/>
      <c r="E164" s="7">
        <v>179360.88</v>
      </c>
      <c r="F164" s="23"/>
      <c r="G164" s="5"/>
    </row>
    <row r="165" spans="1:7" x14ac:dyDescent="0.25">
      <c r="A165" s="4">
        <v>422</v>
      </c>
      <c r="B165" s="4" t="s">
        <v>89</v>
      </c>
      <c r="C165" s="5">
        <f>C167+C166</f>
        <v>15347.5</v>
      </c>
      <c r="D165" s="5"/>
      <c r="E165" s="5">
        <f>E167+E166</f>
        <v>1002431.25</v>
      </c>
      <c r="F165" s="5">
        <f t="shared" si="15"/>
        <v>6531.5605147418137</v>
      </c>
      <c r="G165" s="5"/>
    </row>
    <row r="166" spans="1:7" s="308" customFormat="1" x14ac:dyDescent="0.25">
      <c r="A166" s="309">
        <v>4221</v>
      </c>
      <c r="B166" s="309" t="s">
        <v>322</v>
      </c>
      <c r="C166" s="307">
        <v>2342.5</v>
      </c>
      <c r="D166" s="307"/>
      <c r="E166" s="307"/>
      <c r="F166" s="307"/>
      <c r="G166" s="307"/>
    </row>
    <row r="167" spans="1:7" x14ac:dyDescent="0.25">
      <c r="A167" s="6">
        <v>4227</v>
      </c>
      <c r="B167" s="6" t="s">
        <v>90</v>
      </c>
      <c r="C167" s="7">
        <v>13005</v>
      </c>
      <c r="D167" s="7"/>
      <c r="E167" s="7">
        <v>1002431.25</v>
      </c>
      <c r="F167" s="23">
        <f>E167/C167*100</f>
        <v>7708.0449826989625</v>
      </c>
      <c r="G167" s="5"/>
    </row>
    <row r="168" spans="1:7" s="15" customFormat="1" x14ac:dyDescent="0.25">
      <c r="A168" s="4">
        <v>426</v>
      </c>
      <c r="B168" s="4" t="s">
        <v>325</v>
      </c>
      <c r="C168" s="5"/>
      <c r="D168" s="5"/>
      <c r="E168" s="5">
        <f>E169</f>
        <v>14875</v>
      </c>
      <c r="F168" s="5"/>
      <c r="G168" s="5"/>
    </row>
    <row r="169" spans="1:7" x14ac:dyDescent="0.25">
      <c r="A169" s="6">
        <v>4263</v>
      </c>
      <c r="B169" s="6" t="s">
        <v>363</v>
      </c>
      <c r="C169" s="7"/>
      <c r="D169" s="7"/>
      <c r="E169" s="7">
        <v>14875</v>
      </c>
      <c r="F169" s="23"/>
      <c r="G169" s="5"/>
    </row>
    <row r="170" spans="1:7" x14ac:dyDescent="0.25">
      <c r="A170" s="4">
        <v>45</v>
      </c>
      <c r="B170" s="4" t="s">
        <v>326</v>
      </c>
      <c r="C170" s="5"/>
      <c r="D170" s="5">
        <v>100000</v>
      </c>
      <c r="E170" s="5"/>
      <c r="F170" s="37"/>
      <c r="G170" s="37"/>
    </row>
    <row r="171" spans="1:7" x14ac:dyDescent="0.25">
      <c r="A171" s="4">
        <v>451</v>
      </c>
      <c r="B171" s="4" t="s">
        <v>91</v>
      </c>
      <c r="C171" s="5"/>
      <c r="D171" s="5"/>
      <c r="E171" s="5"/>
      <c r="F171" s="37"/>
      <c r="G171" s="37"/>
    </row>
    <row r="172" spans="1:7" x14ac:dyDescent="0.25">
      <c r="A172" s="6">
        <v>4511</v>
      </c>
      <c r="B172" s="6" t="s">
        <v>91</v>
      </c>
      <c r="C172" s="7"/>
      <c r="D172" s="7"/>
      <c r="E172" s="7"/>
      <c r="F172" s="23"/>
      <c r="G172" s="5"/>
    </row>
    <row r="173" spans="1:7" s="15" customFormat="1" x14ac:dyDescent="0.25">
      <c r="A173" s="4">
        <v>5</v>
      </c>
      <c r="B173" s="5" t="s">
        <v>10</v>
      </c>
      <c r="C173" s="5"/>
      <c r="D173" s="5">
        <f>D174</f>
        <v>730000</v>
      </c>
      <c r="E173" s="5">
        <f>E174</f>
        <v>300000</v>
      </c>
      <c r="F173" s="5"/>
      <c r="G173" s="5"/>
    </row>
    <row r="174" spans="1:7" s="15" customFormat="1" x14ac:dyDescent="0.25">
      <c r="A174" s="4">
        <v>54</v>
      </c>
      <c r="B174" s="5" t="s">
        <v>261</v>
      </c>
      <c r="C174" s="5"/>
      <c r="D174" s="5">
        <v>730000</v>
      </c>
      <c r="E174" s="5">
        <f>E175</f>
        <v>300000</v>
      </c>
      <c r="F174" s="5"/>
      <c r="G174" s="5"/>
    </row>
    <row r="175" spans="1:7" s="15" customFormat="1" x14ac:dyDescent="0.25">
      <c r="A175" s="4">
        <v>544</v>
      </c>
      <c r="B175" s="5" t="s">
        <v>364</v>
      </c>
      <c r="C175" s="5"/>
      <c r="D175" s="5"/>
      <c r="E175" s="5">
        <f>E176</f>
        <v>300000</v>
      </c>
      <c r="F175" s="5"/>
      <c r="G175" s="5"/>
    </row>
    <row r="176" spans="1:7" s="334" customFormat="1" x14ac:dyDescent="0.25">
      <c r="A176" s="332">
        <v>5443</v>
      </c>
      <c r="B176" s="333" t="s">
        <v>365</v>
      </c>
      <c r="C176" s="333"/>
      <c r="D176" s="333"/>
      <c r="E176" s="333">
        <v>300000</v>
      </c>
      <c r="F176" s="333"/>
      <c r="G176" s="333"/>
    </row>
    <row r="177" spans="1:94" x14ac:dyDescent="0.25">
      <c r="C177" s="9"/>
      <c r="D177" s="9"/>
      <c r="E177" s="9"/>
      <c r="F177" s="123"/>
      <c r="G177" s="8"/>
    </row>
    <row r="178" spans="1:94" s="213" customFormat="1" x14ac:dyDescent="0.25">
      <c r="B178" s="213" t="s">
        <v>127</v>
      </c>
      <c r="C178" s="214"/>
      <c r="D178" s="214"/>
      <c r="E178" s="214"/>
      <c r="F178" s="215"/>
      <c r="G178" s="215"/>
    </row>
    <row r="179" spans="1:94" s="200" customFormat="1" x14ac:dyDescent="0.25">
      <c r="C179" s="201"/>
      <c r="D179" s="201"/>
      <c r="E179" s="201"/>
      <c r="F179" s="202"/>
      <c r="G179" s="202"/>
    </row>
    <row r="180" spans="1:94" s="110" customFormat="1" ht="60" x14ac:dyDescent="0.25">
      <c r="A180" s="203" t="s">
        <v>163</v>
      </c>
      <c r="B180" s="204" t="s">
        <v>14</v>
      </c>
      <c r="C180" s="204" t="s">
        <v>309</v>
      </c>
      <c r="D180" s="204" t="s">
        <v>337</v>
      </c>
      <c r="E180" s="204" t="s">
        <v>376</v>
      </c>
      <c r="F180" s="204" t="s">
        <v>223</v>
      </c>
      <c r="G180" s="204" t="s">
        <v>15</v>
      </c>
    </row>
    <row r="181" spans="1:94" s="55" customFormat="1" x14ac:dyDescent="0.25">
      <c r="A181" s="3">
        <v>1</v>
      </c>
      <c r="B181" s="3">
        <v>2</v>
      </c>
      <c r="C181" s="3">
        <v>3</v>
      </c>
      <c r="D181" s="320">
        <v>5</v>
      </c>
      <c r="E181" s="3">
        <v>6</v>
      </c>
      <c r="F181" s="3">
        <v>7</v>
      </c>
      <c r="G181" s="3">
        <v>8</v>
      </c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</row>
    <row r="182" spans="1:94" s="110" customFormat="1" x14ac:dyDescent="0.25">
      <c r="A182" s="116"/>
      <c r="B182" s="117" t="s">
        <v>44</v>
      </c>
      <c r="C182" s="118">
        <f>C183+C191+C196</f>
        <v>3322536.83</v>
      </c>
      <c r="D182" s="118">
        <f>D183+D191+D196+D208+D200+D204</f>
        <v>7322000</v>
      </c>
      <c r="E182" s="118">
        <f>E183+E191+E196+E204+E208</f>
        <v>2571847.14</v>
      </c>
      <c r="F182" s="118">
        <f t="shared" ref="F182:F184" si="16">E182/C182*100</f>
        <v>77.406128858472272</v>
      </c>
      <c r="G182" s="118">
        <f>E182/D182*100</f>
        <v>35.124926795957393</v>
      </c>
    </row>
    <row r="183" spans="1:94" s="55" customFormat="1" x14ac:dyDescent="0.25">
      <c r="A183" s="52" t="s">
        <v>130</v>
      </c>
      <c r="B183" s="10" t="s">
        <v>129</v>
      </c>
      <c r="C183" s="11">
        <f>C184</f>
        <v>1259516.8299999998</v>
      </c>
      <c r="D183" s="118">
        <f>D184</f>
        <v>2887900</v>
      </c>
      <c r="E183" s="11">
        <f>E184</f>
        <v>1291028.77</v>
      </c>
      <c r="F183" s="11">
        <f t="shared" si="16"/>
        <v>102.50190702096455</v>
      </c>
      <c r="G183" s="11">
        <f t="shared" ref="G183:G198" si="17">E183/D183*100</f>
        <v>44.704760206378339</v>
      </c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</row>
    <row r="184" spans="1:94" s="55" customFormat="1" x14ac:dyDescent="0.25">
      <c r="A184" s="4">
        <v>6</v>
      </c>
      <c r="B184" s="4" t="s">
        <v>4</v>
      </c>
      <c r="C184" s="5">
        <f>C185+C186+C187+C188+C189</f>
        <v>1259516.8299999998</v>
      </c>
      <c r="D184" s="112">
        <f>D185+D186+D187+D188+D189</f>
        <v>2887900</v>
      </c>
      <c r="E184" s="5">
        <f>E185+E186+E187+E188+E189</f>
        <v>1291028.77</v>
      </c>
      <c r="F184" s="11">
        <f t="shared" si="16"/>
        <v>102.50190702096455</v>
      </c>
      <c r="G184" s="11">
        <f t="shared" si="17"/>
        <v>44.704760206378339</v>
      </c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</row>
    <row r="185" spans="1:94" x14ac:dyDescent="0.25">
      <c r="A185" s="58">
        <v>61</v>
      </c>
      <c r="B185" s="53" t="s">
        <v>16</v>
      </c>
      <c r="C185" s="54">
        <v>306433.98</v>
      </c>
      <c r="D185" s="54">
        <v>520000</v>
      </c>
      <c r="E185" s="54">
        <v>375995.52</v>
      </c>
      <c r="F185" s="77">
        <f>E185/C185*100</f>
        <v>122.70033499548583</v>
      </c>
      <c r="G185" s="76">
        <f t="shared" si="17"/>
        <v>72.306830769230771</v>
      </c>
    </row>
    <row r="186" spans="1:94" ht="14.25" customHeight="1" x14ac:dyDescent="0.25">
      <c r="A186" s="58">
        <v>63</v>
      </c>
      <c r="B186" s="319" t="s">
        <v>327</v>
      </c>
      <c r="C186" s="57">
        <v>273142.62</v>
      </c>
      <c r="D186" s="57">
        <v>650000</v>
      </c>
      <c r="E186" s="57">
        <v>303122.38</v>
      </c>
      <c r="F186" s="77">
        <f t="shared" ref="F186:F188" si="18">E186/C186*100</f>
        <v>110.97586308573888</v>
      </c>
      <c r="G186" s="76">
        <f t="shared" si="17"/>
        <v>46.634212307692309</v>
      </c>
    </row>
    <row r="187" spans="1:94" x14ac:dyDescent="0.25">
      <c r="A187" s="58">
        <v>64</v>
      </c>
      <c r="B187" s="53" t="s">
        <v>29</v>
      </c>
      <c r="C187" s="54">
        <v>640471.16</v>
      </c>
      <c r="D187" s="54">
        <v>1670700</v>
      </c>
      <c r="E187" s="54">
        <v>589239.02</v>
      </c>
      <c r="F187" s="77">
        <f t="shared" si="18"/>
        <v>92.00086698673519</v>
      </c>
      <c r="G187" s="76">
        <f t="shared" si="17"/>
        <v>35.268990243610467</v>
      </c>
    </row>
    <row r="188" spans="1:94" s="55" customFormat="1" x14ac:dyDescent="0.25">
      <c r="A188" s="58">
        <v>65</v>
      </c>
      <c r="B188" s="56" t="s">
        <v>131</v>
      </c>
      <c r="C188" s="57">
        <v>617.19000000000005</v>
      </c>
      <c r="D188" s="57">
        <v>2600</v>
      </c>
      <c r="E188" s="57">
        <v>597.29</v>
      </c>
      <c r="F188" s="77">
        <f t="shared" si="18"/>
        <v>96.775709262949803</v>
      </c>
      <c r="G188" s="76">
        <f t="shared" si="17"/>
        <v>22.972692307692306</v>
      </c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</row>
    <row r="189" spans="1:94" x14ac:dyDescent="0.25">
      <c r="A189" s="58">
        <v>68</v>
      </c>
      <c r="B189" s="97" t="s">
        <v>176</v>
      </c>
      <c r="C189" s="54">
        <v>38851.879999999997</v>
      </c>
      <c r="D189" s="54">
        <v>44600</v>
      </c>
      <c r="E189" s="54">
        <v>22074.560000000001</v>
      </c>
      <c r="F189" s="77">
        <f>E189/C189*100</f>
        <v>56.817224803535893</v>
      </c>
      <c r="G189" s="76">
        <f>E189/D189*100</f>
        <v>49.494529147982064</v>
      </c>
    </row>
    <row r="190" spans="1:94" s="55" customFormat="1" x14ac:dyDescent="0.25">
      <c r="A190" s="79"/>
      <c r="B190" s="80"/>
      <c r="C190" s="80"/>
      <c r="D190" s="80"/>
      <c r="E190" s="80"/>
      <c r="F190" s="81"/>
      <c r="G190" s="81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</row>
    <row r="191" spans="1:94" x14ac:dyDescent="0.25">
      <c r="A191" s="59" t="s">
        <v>134</v>
      </c>
      <c r="B191" s="59" t="s">
        <v>135</v>
      </c>
      <c r="C191" s="5">
        <f>C192</f>
        <v>140754.59</v>
      </c>
      <c r="D191" s="5">
        <f>D192</f>
        <v>321100</v>
      </c>
      <c r="E191" s="5">
        <f>E192</f>
        <v>82696.62999999999</v>
      </c>
      <c r="F191" s="11">
        <f>E191/C191*100</f>
        <v>58.752350456208916</v>
      </c>
      <c r="G191" s="11">
        <f t="shared" si="17"/>
        <v>25.754166926191214</v>
      </c>
    </row>
    <row r="192" spans="1:94" x14ac:dyDescent="0.25">
      <c r="A192" s="26">
        <v>6</v>
      </c>
      <c r="B192" s="10" t="s">
        <v>4</v>
      </c>
      <c r="C192" s="11">
        <f>C194+C193</f>
        <v>140754.59</v>
      </c>
      <c r="D192" s="11">
        <f>D194+D193</f>
        <v>321100</v>
      </c>
      <c r="E192" s="11">
        <f>E194+E193</f>
        <v>82696.62999999999</v>
      </c>
      <c r="F192" s="11">
        <f>E192/C192*100</f>
        <v>58.752350456208916</v>
      </c>
      <c r="G192" s="11">
        <f t="shared" si="17"/>
        <v>25.754166926191214</v>
      </c>
    </row>
    <row r="193" spans="1:94" x14ac:dyDescent="0.25">
      <c r="A193" s="58">
        <v>64</v>
      </c>
      <c r="B193" s="53" t="s">
        <v>29</v>
      </c>
      <c r="C193" s="54">
        <v>2.06</v>
      </c>
      <c r="D193" s="54">
        <v>1100</v>
      </c>
      <c r="E193" s="54">
        <v>597.45000000000005</v>
      </c>
      <c r="F193" s="77">
        <f>E193/C193*100</f>
        <v>29002.427184466025</v>
      </c>
      <c r="G193" s="76">
        <f>E193/D193*100</f>
        <v>54.313636363636363</v>
      </c>
    </row>
    <row r="194" spans="1:94" s="55" customFormat="1" x14ac:dyDescent="0.25">
      <c r="A194" s="58">
        <v>65</v>
      </c>
      <c r="B194" s="207" t="s">
        <v>131</v>
      </c>
      <c r="C194" s="57">
        <v>140752.53</v>
      </c>
      <c r="D194" s="57">
        <v>320000</v>
      </c>
      <c r="E194" s="57">
        <v>82099.179999999993</v>
      </c>
      <c r="F194" s="57">
        <f>E194/C194*100</f>
        <v>58.328741941619086</v>
      </c>
      <c r="G194" s="76">
        <f t="shared" si="17"/>
        <v>25.65599375</v>
      </c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</row>
    <row r="195" spans="1:94" s="55" customFormat="1" x14ac:dyDescent="0.25">
      <c r="A195" s="82"/>
      <c r="B195" s="83"/>
      <c r="C195" s="84"/>
      <c r="D195" s="84"/>
      <c r="E195" s="84"/>
      <c r="F195" s="84"/>
      <c r="G195" s="81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</row>
    <row r="196" spans="1:94" s="55" customFormat="1" x14ac:dyDescent="0.25">
      <c r="A196" s="52" t="s">
        <v>132</v>
      </c>
      <c r="B196" s="4" t="s">
        <v>133</v>
      </c>
      <c r="C196" s="5">
        <f t="shared" ref="C196:E201" si="19">C197</f>
        <v>1922265.41</v>
      </c>
      <c r="D196" s="5">
        <f t="shared" si="19"/>
        <v>497000</v>
      </c>
      <c r="E196" s="5">
        <f t="shared" si="19"/>
        <v>97660.72</v>
      </c>
      <c r="F196" s="5">
        <f>E196/C196*100</f>
        <v>5.0805013445047633</v>
      </c>
      <c r="G196" s="11">
        <f t="shared" si="17"/>
        <v>19.650044265593561</v>
      </c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</row>
    <row r="197" spans="1:94" s="15" customFormat="1" x14ac:dyDescent="0.25">
      <c r="A197" s="26">
        <v>6</v>
      </c>
      <c r="B197" s="10" t="s">
        <v>4</v>
      </c>
      <c r="C197" s="11">
        <f t="shared" si="19"/>
        <v>1922265.41</v>
      </c>
      <c r="D197" s="11">
        <f t="shared" si="19"/>
        <v>497000</v>
      </c>
      <c r="E197" s="11">
        <f t="shared" si="19"/>
        <v>97660.72</v>
      </c>
      <c r="F197" s="5">
        <f>E197/C197*100</f>
        <v>5.0805013445047633</v>
      </c>
      <c r="G197" s="11">
        <f t="shared" si="17"/>
        <v>19.650044265593561</v>
      </c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</row>
    <row r="198" spans="1:94" s="15" customFormat="1" x14ac:dyDescent="0.25">
      <c r="A198" s="58">
        <v>63</v>
      </c>
      <c r="B198" s="207" t="s">
        <v>225</v>
      </c>
      <c r="C198" s="57">
        <v>1922265.41</v>
      </c>
      <c r="D198" s="57">
        <v>497000</v>
      </c>
      <c r="E198" s="57">
        <v>97660.72</v>
      </c>
      <c r="F198" s="263">
        <f>E198/C198*100</f>
        <v>5.0805013445047633</v>
      </c>
      <c r="G198" s="264">
        <f t="shared" si="17"/>
        <v>19.650044265593561</v>
      </c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</row>
    <row r="199" spans="1:94" s="15" customFormat="1" x14ac:dyDescent="0.25">
      <c r="A199" s="58"/>
      <c r="B199" s="207"/>
      <c r="C199" s="57"/>
      <c r="D199" s="57"/>
      <c r="E199" s="57"/>
      <c r="F199" s="263"/>
      <c r="G199" s="264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</row>
    <row r="200" spans="1:94" s="55" customFormat="1" x14ac:dyDescent="0.25">
      <c r="A200" s="52" t="s">
        <v>343</v>
      </c>
      <c r="B200" s="4" t="s">
        <v>344</v>
      </c>
      <c r="C200" s="5">
        <f t="shared" si="19"/>
        <v>0</v>
      </c>
      <c r="D200" s="5">
        <f t="shared" si="19"/>
        <v>519000</v>
      </c>
      <c r="E200" s="5">
        <f t="shared" si="19"/>
        <v>0</v>
      </c>
      <c r="F200" s="5">
        <v>0</v>
      </c>
      <c r="G200" s="11">
        <f t="shared" ref="G200:G201" si="20">E200/D200*100</f>
        <v>0</v>
      </c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</row>
    <row r="201" spans="1:94" s="15" customFormat="1" x14ac:dyDescent="0.25">
      <c r="A201" s="26">
        <v>6</v>
      </c>
      <c r="B201" s="10" t="s">
        <v>4</v>
      </c>
      <c r="C201" s="11">
        <f t="shared" si="19"/>
        <v>0</v>
      </c>
      <c r="D201" s="11">
        <f t="shared" si="19"/>
        <v>519000</v>
      </c>
      <c r="E201" s="11">
        <f t="shared" si="19"/>
        <v>0</v>
      </c>
      <c r="F201" s="5">
        <v>0</v>
      </c>
      <c r="G201" s="11">
        <f t="shared" si="20"/>
        <v>0</v>
      </c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</row>
    <row r="202" spans="1:94" s="15" customFormat="1" x14ac:dyDescent="0.25">
      <c r="A202" s="58">
        <v>63</v>
      </c>
      <c r="B202" s="207" t="s">
        <v>225</v>
      </c>
      <c r="C202" s="57"/>
      <c r="D202" s="57">
        <v>519000</v>
      </c>
      <c r="E202" s="57"/>
      <c r="F202" s="263"/>
      <c r="G202" s="264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</row>
    <row r="203" spans="1:94" s="15" customFormat="1" x14ac:dyDescent="0.25">
      <c r="A203" s="58"/>
      <c r="B203" s="207"/>
      <c r="C203" s="57"/>
      <c r="D203" s="57"/>
      <c r="E203" s="57"/>
      <c r="F203" s="263"/>
      <c r="G203" s="264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</row>
    <row r="204" spans="1:94" s="55" customFormat="1" x14ac:dyDescent="0.25">
      <c r="A204" s="52" t="s">
        <v>345</v>
      </c>
      <c r="B204" s="4" t="s">
        <v>346</v>
      </c>
      <c r="C204" s="5">
        <f t="shared" ref="C204:E205" si="21">C205</f>
        <v>0</v>
      </c>
      <c r="D204" s="5">
        <f t="shared" si="21"/>
        <v>1947000</v>
      </c>
      <c r="E204" s="5">
        <f t="shared" si="21"/>
        <v>374501.13</v>
      </c>
      <c r="F204" s="5">
        <v>0</v>
      </c>
      <c r="G204" s="11">
        <f t="shared" ref="G204:G205" si="22">E204/D204*100</f>
        <v>19.234778120184899</v>
      </c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</row>
    <row r="205" spans="1:94" s="15" customFormat="1" x14ac:dyDescent="0.25">
      <c r="A205" s="26">
        <v>6</v>
      </c>
      <c r="B205" s="10" t="s">
        <v>4</v>
      </c>
      <c r="C205" s="11">
        <f t="shared" si="21"/>
        <v>0</v>
      </c>
      <c r="D205" s="11">
        <f t="shared" si="21"/>
        <v>1947000</v>
      </c>
      <c r="E205" s="11">
        <f t="shared" si="21"/>
        <v>374501.13</v>
      </c>
      <c r="F205" s="5">
        <v>0</v>
      </c>
      <c r="G205" s="11">
        <f t="shared" si="22"/>
        <v>19.234778120184899</v>
      </c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</row>
    <row r="206" spans="1:94" s="15" customFormat="1" x14ac:dyDescent="0.25">
      <c r="A206" s="58">
        <v>63</v>
      </c>
      <c r="B206" s="207" t="s">
        <v>225</v>
      </c>
      <c r="C206" s="57"/>
      <c r="D206" s="57">
        <v>1947000</v>
      </c>
      <c r="E206" s="57">
        <v>374501.13</v>
      </c>
      <c r="F206" s="263"/>
      <c r="G206" s="264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</row>
    <row r="207" spans="1:94" s="55" customFormat="1" x14ac:dyDescent="0.25">
      <c r="A207" s="58"/>
      <c r="B207" s="56"/>
      <c r="C207" s="57"/>
      <c r="D207" s="57"/>
      <c r="E207" s="57"/>
      <c r="F207" s="78"/>
      <c r="G207" s="76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</row>
    <row r="208" spans="1:94" s="55" customFormat="1" x14ac:dyDescent="0.25">
      <c r="A208" s="52" t="s">
        <v>166</v>
      </c>
      <c r="B208" s="4" t="s">
        <v>260</v>
      </c>
      <c r="C208" s="5"/>
      <c r="D208" s="5">
        <f t="shared" ref="D208:D209" si="23">D209</f>
        <v>1150000</v>
      </c>
      <c r="E208" s="5">
        <f>E209</f>
        <v>725959.89</v>
      </c>
      <c r="F208" s="5"/>
      <c r="G208" s="11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</row>
    <row r="209" spans="1:94" s="15" customFormat="1" x14ac:dyDescent="0.25">
      <c r="A209" s="26">
        <v>8</v>
      </c>
      <c r="B209" s="10" t="s">
        <v>9</v>
      </c>
      <c r="C209" s="11"/>
      <c r="D209" s="11">
        <f t="shared" si="23"/>
        <v>1150000</v>
      </c>
      <c r="E209" s="11">
        <f>E210</f>
        <v>725959.89</v>
      </c>
      <c r="F209" s="5"/>
      <c r="G209" s="11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</row>
    <row r="210" spans="1:94" s="15" customFormat="1" x14ac:dyDescent="0.25">
      <c r="A210" s="58">
        <v>84</v>
      </c>
      <c r="B210" s="274" t="s">
        <v>177</v>
      </c>
      <c r="C210" s="57"/>
      <c r="D210" s="57">
        <v>1150000</v>
      </c>
      <c r="E210" s="57">
        <v>725959.89</v>
      </c>
      <c r="F210" s="263"/>
      <c r="G210" s="264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</row>
    <row r="211" spans="1:94" s="55" customFormat="1" x14ac:dyDescent="0.25">
      <c r="A211" s="58"/>
      <c r="B211" s="56"/>
      <c r="C211" s="57"/>
      <c r="D211" s="57"/>
      <c r="E211" s="57"/>
      <c r="F211" s="78"/>
      <c r="G211" s="76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</row>
    <row r="212" spans="1:94" s="55" customFormat="1" x14ac:dyDescent="0.25">
      <c r="A212" s="58"/>
      <c r="B212" s="56"/>
      <c r="C212" s="57"/>
      <c r="D212" s="57"/>
      <c r="E212" s="57"/>
      <c r="F212" s="78"/>
      <c r="G212" s="76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</row>
    <row r="213" spans="1:94" ht="60" x14ac:dyDescent="0.25">
      <c r="A213" s="1" t="s">
        <v>163</v>
      </c>
      <c r="B213" s="2" t="s">
        <v>14</v>
      </c>
      <c r="C213" s="2" t="s">
        <v>309</v>
      </c>
      <c r="D213" s="2" t="s">
        <v>337</v>
      </c>
      <c r="E213" s="204" t="s">
        <v>340</v>
      </c>
      <c r="F213" s="2" t="s">
        <v>223</v>
      </c>
      <c r="G213" s="2" t="s">
        <v>15</v>
      </c>
    </row>
    <row r="214" spans="1:94" s="55" customFormat="1" x14ac:dyDescent="0.25">
      <c r="A214" s="3">
        <v>1</v>
      </c>
      <c r="B214" s="3">
        <v>2</v>
      </c>
      <c r="C214" s="3">
        <v>3</v>
      </c>
      <c r="D214" s="3">
        <v>5</v>
      </c>
      <c r="E214" s="320">
        <v>6</v>
      </c>
      <c r="F214" s="3">
        <v>7</v>
      </c>
      <c r="G214" s="3">
        <v>8</v>
      </c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</row>
    <row r="215" spans="1:94" s="110" customFormat="1" x14ac:dyDescent="0.25">
      <c r="A215" s="113"/>
      <c r="B215" s="111" t="s">
        <v>45</v>
      </c>
      <c r="C215" s="112">
        <f>C216+C232+C241</f>
        <v>4198995.51</v>
      </c>
      <c r="D215" s="112">
        <f>D216+D232+D241+D264+D251+D256</f>
        <v>6922000</v>
      </c>
      <c r="E215" s="112">
        <f>E216+E232+E241+E256+E264</f>
        <v>3216643.5700000003</v>
      </c>
      <c r="F215" s="112">
        <f>E215/C215*100</f>
        <v>76.605072864200324</v>
      </c>
      <c r="G215" s="112">
        <f>E215/D215*100</f>
        <v>46.469857989020518</v>
      </c>
    </row>
    <row r="216" spans="1:94" s="55" customFormat="1" x14ac:dyDescent="0.25">
      <c r="A216" s="52" t="s">
        <v>130</v>
      </c>
      <c r="B216" s="10" t="s">
        <v>129</v>
      </c>
      <c r="C216" s="11">
        <f>C217+C225+C229</f>
        <v>2224626.9299999997</v>
      </c>
      <c r="D216" s="11">
        <f>D217+D225+D229</f>
        <v>3087900</v>
      </c>
      <c r="E216" s="118">
        <f>E217+E225+E229</f>
        <v>1935825.2000000002</v>
      </c>
      <c r="F216" s="112">
        <f t="shared" ref="F216:F237" si="24">E216/C216*100</f>
        <v>87.01797024456593</v>
      </c>
      <c r="G216" s="112">
        <f t="shared" ref="G216:G237" si="25">E216/D216*100</f>
        <v>62.690670034651383</v>
      </c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</row>
    <row r="217" spans="1:94" s="55" customFormat="1" x14ac:dyDescent="0.25">
      <c r="A217" s="4">
        <v>3</v>
      </c>
      <c r="B217" s="4" t="s">
        <v>6</v>
      </c>
      <c r="C217" s="5">
        <f>C218+C219+C220+C222+C223+C224+C221</f>
        <v>1048784.55</v>
      </c>
      <c r="D217" s="5">
        <f>D218+D219+D220+D222+D223+D224+D221</f>
        <v>2343000</v>
      </c>
      <c r="E217" s="112">
        <f>E218+E219+E220+E222+E223+E224+E221</f>
        <v>905471.43</v>
      </c>
      <c r="F217" s="112">
        <f t="shared" si="24"/>
        <v>86.335313577988927</v>
      </c>
      <c r="G217" s="112">
        <f t="shared" si="25"/>
        <v>38.645814340588991</v>
      </c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</row>
    <row r="218" spans="1:94" s="55" customFormat="1" x14ac:dyDescent="0.25">
      <c r="A218" s="56">
        <v>31</v>
      </c>
      <c r="B218" s="56" t="s">
        <v>46</v>
      </c>
      <c r="C218" s="57">
        <v>121986.43</v>
      </c>
      <c r="D218" s="57">
        <v>268000</v>
      </c>
      <c r="E218" s="115">
        <v>126078.76</v>
      </c>
      <c r="F218" s="107">
        <f t="shared" si="24"/>
        <v>103.35474199876167</v>
      </c>
      <c r="G218" s="107">
        <f t="shared" si="25"/>
        <v>47.044313432835821</v>
      </c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</row>
    <row r="219" spans="1:94" s="55" customFormat="1" x14ac:dyDescent="0.25">
      <c r="A219" s="56">
        <v>32</v>
      </c>
      <c r="B219" s="56" t="s">
        <v>52</v>
      </c>
      <c r="C219" s="57">
        <v>237549.33</v>
      </c>
      <c r="D219" s="57">
        <v>557400</v>
      </c>
      <c r="E219" s="57">
        <v>164406.79</v>
      </c>
      <c r="F219" s="107">
        <f t="shared" si="24"/>
        <v>69.209536393977629</v>
      </c>
      <c r="G219" s="107">
        <f t="shared" si="25"/>
        <v>29.495297811266596</v>
      </c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</row>
    <row r="220" spans="1:94" x14ac:dyDescent="0.25">
      <c r="A220" s="56">
        <v>34</v>
      </c>
      <c r="B220" s="56" t="s">
        <v>77</v>
      </c>
      <c r="C220" s="57">
        <v>3703.74</v>
      </c>
      <c r="D220" s="57">
        <v>40000</v>
      </c>
      <c r="E220" s="57">
        <v>14299.02</v>
      </c>
      <c r="F220" s="107">
        <f t="shared" si="24"/>
        <v>386.06975651638618</v>
      </c>
      <c r="G220" s="107">
        <f t="shared" si="25"/>
        <v>35.747549999999997</v>
      </c>
    </row>
    <row r="221" spans="1:94" x14ac:dyDescent="0.25">
      <c r="A221" s="56">
        <v>35</v>
      </c>
      <c r="B221" s="90" t="s">
        <v>118</v>
      </c>
      <c r="C221" s="57"/>
      <c r="D221" s="57">
        <v>300000</v>
      </c>
      <c r="E221" s="57"/>
      <c r="F221" s="107"/>
      <c r="G221" s="107"/>
    </row>
    <row r="222" spans="1:94" s="55" customFormat="1" x14ac:dyDescent="0.25">
      <c r="A222" s="56">
        <v>36</v>
      </c>
      <c r="B222" s="319" t="s">
        <v>102</v>
      </c>
      <c r="C222" s="57">
        <v>383973.81</v>
      </c>
      <c r="D222" s="57">
        <v>710500</v>
      </c>
      <c r="E222" s="57">
        <v>436051.83</v>
      </c>
      <c r="F222" s="107">
        <f t="shared" si="24"/>
        <v>113.56290940780571</v>
      </c>
      <c r="G222" s="107">
        <f t="shared" si="25"/>
        <v>61.372530612244901</v>
      </c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</row>
    <row r="223" spans="1:94" s="55" customFormat="1" x14ac:dyDescent="0.25">
      <c r="A223" s="56">
        <v>37</v>
      </c>
      <c r="B223" s="56" t="s">
        <v>136</v>
      </c>
      <c r="C223" s="57">
        <v>98093.95</v>
      </c>
      <c r="D223" s="57">
        <v>234700</v>
      </c>
      <c r="E223" s="57">
        <v>94920.13</v>
      </c>
      <c r="F223" s="107">
        <f t="shared" si="24"/>
        <v>96.764509941744635</v>
      </c>
      <c r="G223" s="107">
        <f t="shared" si="25"/>
        <v>40.443174265019181</v>
      </c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</row>
    <row r="224" spans="1:94" s="55" customFormat="1" x14ac:dyDescent="0.25">
      <c r="A224" s="56">
        <v>38</v>
      </c>
      <c r="B224" s="56" t="s">
        <v>84</v>
      </c>
      <c r="C224" s="57">
        <v>203477.29</v>
      </c>
      <c r="D224" s="57">
        <v>232400</v>
      </c>
      <c r="E224" s="57">
        <v>69714.899999999994</v>
      </c>
      <c r="F224" s="107">
        <f t="shared" si="24"/>
        <v>34.261759629293273</v>
      </c>
      <c r="G224" s="107">
        <f t="shared" si="25"/>
        <v>29.997805507745262</v>
      </c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</row>
    <row r="225" spans="1:94" s="15" customFormat="1" x14ac:dyDescent="0.25">
      <c r="A225" s="4">
        <v>4</v>
      </c>
      <c r="B225" s="4" t="s">
        <v>7</v>
      </c>
      <c r="C225" s="5">
        <f>C226+C227+C228</f>
        <v>1175842.3799999999</v>
      </c>
      <c r="D225" s="37">
        <f>D226+D227+D228</f>
        <v>44900</v>
      </c>
      <c r="E225" s="5">
        <f>E226+E227+E228</f>
        <v>730353.77</v>
      </c>
      <c r="F225" s="112">
        <f t="shared" si="24"/>
        <v>62.113237490215326</v>
      </c>
      <c r="G225" s="112">
        <f t="shared" si="25"/>
        <v>1626.6230957683742</v>
      </c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</row>
    <row r="226" spans="1:94" s="55" customFormat="1" x14ac:dyDescent="0.25">
      <c r="A226" s="56">
        <v>41</v>
      </c>
      <c r="B226" s="319" t="s">
        <v>104</v>
      </c>
      <c r="C226" s="57"/>
      <c r="D226" s="107">
        <v>0</v>
      </c>
      <c r="E226" s="57"/>
      <c r="F226" s="107"/>
      <c r="G226" s="107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</row>
    <row r="227" spans="1:94" s="55" customFormat="1" x14ac:dyDescent="0.25">
      <c r="A227" s="56">
        <v>42</v>
      </c>
      <c r="B227" s="56" t="s">
        <v>100</v>
      </c>
      <c r="C227" s="57">
        <v>1175842.3799999999</v>
      </c>
      <c r="D227" s="107">
        <v>44900</v>
      </c>
      <c r="E227" s="57">
        <v>730353.77</v>
      </c>
      <c r="F227" s="107">
        <f t="shared" si="24"/>
        <v>62.113237490215326</v>
      </c>
      <c r="G227" s="107">
        <f t="shared" si="25"/>
        <v>1626.6230957683742</v>
      </c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</row>
    <row r="228" spans="1:94" ht="14.25" customHeight="1" x14ac:dyDescent="0.25">
      <c r="A228" s="56">
        <v>45</v>
      </c>
      <c r="B228" s="319" t="s">
        <v>326</v>
      </c>
      <c r="C228" s="57"/>
      <c r="D228" s="57"/>
      <c r="E228" s="57"/>
      <c r="F228" s="107"/>
      <c r="G228" s="107"/>
    </row>
    <row r="229" spans="1:94" s="15" customFormat="1" x14ac:dyDescent="0.25">
      <c r="A229" s="4">
        <v>5</v>
      </c>
      <c r="B229" s="4" t="s">
        <v>10</v>
      </c>
      <c r="C229" s="5"/>
      <c r="D229" s="37">
        <f>D230</f>
        <v>700000</v>
      </c>
      <c r="E229" s="5">
        <f>E230</f>
        <v>300000</v>
      </c>
      <c r="F229" s="112"/>
      <c r="G229" s="112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</row>
    <row r="230" spans="1:94" s="55" customFormat="1" x14ac:dyDescent="0.25">
      <c r="A230" s="56">
        <v>54</v>
      </c>
      <c r="B230" s="274" t="s">
        <v>261</v>
      </c>
      <c r="C230" s="57"/>
      <c r="D230" s="107">
        <v>700000</v>
      </c>
      <c r="E230" s="57">
        <v>300000</v>
      </c>
      <c r="F230" s="107"/>
      <c r="G230" s="107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</row>
    <row r="231" spans="1:94" s="55" customFormat="1" x14ac:dyDescent="0.25">
      <c r="A231" s="56"/>
      <c r="B231" s="108"/>
      <c r="C231" s="57"/>
      <c r="D231" s="57"/>
      <c r="E231" s="57"/>
      <c r="F231" s="112"/>
      <c r="G231" s="112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</row>
    <row r="232" spans="1:94" s="55" customFormat="1" x14ac:dyDescent="0.25">
      <c r="A232" s="59" t="s">
        <v>134</v>
      </c>
      <c r="B232" s="59" t="s">
        <v>135</v>
      </c>
      <c r="C232" s="5">
        <f>C233+C236</f>
        <v>52103.17</v>
      </c>
      <c r="D232" s="5">
        <f>D233+D236+D238</f>
        <v>321100</v>
      </c>
      <c r="E232" s="5">
        <f>E233+E236</f>
        <v>82696.63</v>
      </c>
      <c r="F232" s="112">
        <f t="shared" si="24"/>
        <v>158.71707997805123</v>
      </c>
      <c r="G232" s="112">
        <f t="shared" si="25"/>
        <v>25.754166926191218</v>
      </c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</row>
    <row r="233" spans="1:94" s="55" customFormat="1" x14ac:dyDescent="0.25">
      <c r="A233" s="4">
        <v>3</v>
      </c>
      <c r="B233" s="4" t="s">
        <v>6</v>
      </c>
      <c r="C233" s="5">
        <f>C235</f>
        <v>52101.11</v>
      </c>
      <c r="D233" s="5">
        <f>D235+D234</f>
        <v>184000</v>
      </c>
      <c r="E233" s="5">
        <f>E235</f>
        <v>81543.94</v>
      </c>
      <c r="F233" s="112">
        <f t="shared" si="24"/>
        <v>156.51094573608893</v>
      </c>
      <c r="G233" s="112">
        <f t="shared" si="25"/>
        <v>44.317358695652175</v>
      </c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</row>
    <row r="234" spans="1:94" s="323" customFormat="1" x14ac:dyDescent="0.25">
      <c r="A234" s="321">
        <v>31</v>
      </c>
      <c r="B234" s="321" t="s">
        <v>46</v>
      </c>
      <c r="C234" s="322"/>
      <c r="D234" s="322">
        <v>10000</v>
      </c>
      <c r="E234" s="322"/>
      <c r="F234" s="107"/>
      <c r="G234" s="107"/>
    </row>
    <row r="235" spans="1:94" x14ac:dyDescent="0.25">
      <c r="A235" s="56">
        <v>32</v>
      </c>
      <c r="B235" s="56" t="s">
        <v>52</v>
      </c>
      <c r="C235" s="57">
        <v>52101.11</v>
      </c>
      <c r="D235" s="57">
        <v>174000</v>
      </c>
      <c r="E235" s="105">
        <v>81543.94</v>
      </c>
      <c r="F235" s="107">
        <f t="shared" si="24"/>
        <v>156.51094573608893</v>
      </c>
      <c r="G235" s="107">
        <f t="shared" si="25"/>
        <v>46.864333333333335</v>
      </c>
    </row>
    <row r="236" spans="1:94" ht="15" customHeight="1" x14ac:dyDescent="0.25">
      <c r="A236" s="4">
        <v>4</v>
      </c>
      <c r="B236" s="4" t="s">
        <v>7</v>
      </c>
      <c r="C236" s="5">
        <f>+C237</f>
        <v>2.06</v>
      </c>
      <c r="D236" s="5">
        <f>+D237</f>
        <v>107100</v>
      </c>
      <c r="E236" s="5">
        <f>+E237</f>
        <v>1152.69</v>
      </c>
      <c r="F236" s="112">
        <f t="shared" si="24"/>
        <v>55955.825242718449</v>
      </c>
      <c r="G236" s="112">
        <f t="shared" si="25"/>
        <v>1.0762745098039217</v>
      </c>
    </row>
    <row r="237" spans="1:94" s="55" customFormat="1" x14ac:dyDescent="0.25">
      <c r="A237" s="56">
        <v>42</v>
      </c>
      <c r="B237" s="56" t="s">
        <v>100</v>
      </c>
      <c r="C237" s="57">
        <v>2.06</v>
      </c>
      <c r="D237" s="57">
        <v>107100</v>
      </c>
      <c r="E237" s="57">
        <v>1152.69</v>
      </c>
      <c r="F237" s="107">
        <f t="shared" si="24"/>
        <v>55955.825242718449</v>
      </c>
      <c r="G237" s="107">
        <f t="shared" si="25"/>
        <v>1.0762745098039217</v>
      </c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</row>
    <row r="238" spans="1:94" s="15" customFormat="1" x14ac:dyDescent="0.25">
      <c r="A238" s="4">
        <v>5</v>
      </c>
      <c r="B238" s="4" t="s">
        <v>10</v>
      </c>
      <c r="C238" s="5"/>
      <c r="D238" s="37">
        <f>D239</f>
        <v>30000</v>
      </c>
      <c r="E238" s="5"/>
      <c r="F238" s="112"/>
      <c r="G238" s="112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</row>
    <row r="239" spans="1:94" s="55" customFormat="1" x14ac:dyDescent="0.25">
      <c r="A239" s="56">
        <v>54</v>
      </c>
      <c r="B239" s="274" t="s">
        <v>261</v>
      </c>
      <c r="C239" s="57"/>
      <c r="D239" s="107">
        <v>30000</v>
      </c>
      <c r="E239" s="57"/>
      <c r="F239" s="107"/>
      <c r="G239" s="107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</row>
    <row r="240" spans="1:94" s="55" customFormat="1" x14ac:dyDescent="0.25">
      <c r="A240" s="56"/>
      <c r="B240" s="274"/>
      <c r="C240" s="57"/>
      <c r="D240" s="107"/>
      <c r="E240" s="57"/>
      <c r="F240" s="107"/>
      <c r="G240" s="107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</row>
    <row r="241" spans="1:94" s="55" customFormat="1" x14ac:dyDescent="0.25">
      <c r="A241" s="52" t="s">
        <v>132</v>
      </c>
      <c r="B241" s="4" t="s">
        <v>133</v>
      </c>
      <c r="C241" s="5">
        <f>C242+C246</f>
        <v>1922265.41</v>
      </c>
      <c r="D241" s="5">
        <f>D242+D246</f>
        <v>497000</v>
      </c>
      <c r="E241" s="5">
        <f>E242+E246</f>
        <v>97660.72</v>
      </c>
      <c r="F241" s="5">
        <f t="shared" ref="F241:F242" si="26">E241/C241*100</f>
        <v>5.0805013445047633</v>
      </c>
      <c r="G241" s="5">
        <f t="shared" ref="G241:G243" si="27">E241/D241*100</f>
        <v>19.650044265593561</v>
      </c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</row>
    <row r="242" spans="1:94" s="55" customFormat="1" x14ac:dyDescent="0.25">
      <c r="A242" s="4">
        <v>3</v>
      </c>
      <c r="B242" s="4" t="s">
        <v>6</v>
      </c>
      <c r="C242" s="5">
        <f>+C244+C243+C245</f>
        <v>268813.98</v>
      </c>
      <c r="D242" s="5">
        <f>+D244+D243+D245</f>
        <v>442000</v>
      </c>
      <c r="E242" s="5">
        <f>E243+E244+E245</f>
        <v>97660.72</v>
      </c>
      <c r="F242" s="5">
        <f t="shared" si="26"/>
        <v>36.330223599233939</v>
      </c>
      <c r="G242" s="5">
        <f t="shared" si="27"/>
        <v>22.095185520361991</v>
      </c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</row>
    <row r="243" spans="1:94" s="205" customFormat="1" x14ac:dyDescent="0.25">
      <c r="A243" s="207">
        <v>31</v>
      </c>
      <c r="B243" s="207" t="s">
        <v>46</v>
      </c>
      <c r="C243" s="206">
        <v>36674.370000000003</v>
      </c>
      <c r="D243" s="206">
        <v>140000</v>
      </c>
      <c r="E243" s="206">
        <v>52453.55</v>
      </c>
      <c r="F243" s="302">
        <f>E243/C243*100</f>
        <v>143.02508809285612</v>
      </c>
      <c r="G243" s="302">
        <f t="shared" si="27"/>
        <v>37.466821428571428</v>
      </c>
    </row>
    <row r="244" spans="1:94" s="55" customFormat="1" x14ac:dyDescent="0.25">
      <c r="A244" s="56">
        <v>32</v>
      </c>
      <c r="B244" s="56" t="s">
        <v>52</v>
      </c>
      <c r="C244" s="57"/>
      <c r="D244" s="57">
        <v>2000</v>
      </c>
      <c r="E244" s="57"/>
      <c r="F244" s="302"/>
      <c r="G244" s="57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</row>
    <row r="245" spans="1:94" s="55" customFormat="1" x14ac:dyDescent="0.25">
      <c r="A245" s="56">
        <v>36</v>
      </c>
      <c r="B245" s="300" t="s">
        <v>102</v>
      </c>
      <c r="C245" s="57">
        <v>232139.61</v>
      </c>
      <c r="D245" s="57">
        <v>300000</v>
      </c>
      <c r="E245" s="57">
        <v>45207.17</v>
      </c>
      <c r="F245" s="302">
        <f>E245/C245*100</f>
        <v>19.474130244295665</v>
      </c>
      <c r="G245" s="57">
        <f>E245/D245*100</f>
        <v>15.069056666666667</v>
      </c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</row>
    <row r="246" spans="1:94" x14ac:dyDescent="0.25">
      <c r="A246" s="4">
        <v>4</v>
      </c>
      <c r="B246" s="4" t="s">
        <v>7</v>
      </c>
      <c r="C246" s="5">
        <f>C247+C248</f>
        <v>1653451.43</v>
      </c>
      <c r="D246" s="5">
        <f>D247+D248+D249</f>
        <v>55000</v>
      </c>
      <c r="E246" s="5">
        <f>E248</f>
        <v>0</v>
      </c>
      <c r="F246" s="302"/>
      <c r="G246" s="5">
        <f t="shared" ref="G246:G248" si="28">E246/D246*100</f>
        <v>0</v>
      </c>
    </row>
    <row r="247" spans="1:94" s="205" customFormat="1" x14ac:dyDescent="0.25">
      <c r="A247" s="207">
        <v>41</v>
      </c>
      <c r="B247" s="207" t="s">
        <v>104</v>
      </c>
      <c r="C247" s="206"/>
      <c r="D247" s="206">
        <v>5000</v>
      </c>
      <c r="E247" s="206"/>
      <c r="F247" s="302"/>
      <c r="G247" s="57"/>
    </row>
    <row r="248" spans="1:94" s="55" customFormat="1" x14ac:dyDescent="0.25">
      <c r="A248" s="56">
        <v>42</v>
      </c>
      <c r="B248" s="56" t="s">
        <v>100</v>
      </c>
      <c r="C248" s="57">
        <v>1653451.43</v>
      </c>
      <c r="D248" s="57">
        <v>50000</v>
      </c>
      <c r="E248" s="57"/>
      <c r="F248" s="302"/>
      <c r="G248" s="57">
        <f t="shared" si="28"/>
        <v>0</v>
      </c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</row>
    <row r="249" spans="1:94" s="55" customFormat="1" x14ac:dyDescent="0.25">
      <c r="A249" s="56">
        <v>45</v>
      </c>
      <c r="B249" s="319" t="s">
        <v>326</v>
      </c>
      <c r="C249" s="57"/>
      <c r="D249" s="57"/>
      <c r="E249" s="57"/>
      <c r="F249" s="78"/>
      <c r="G249" s="78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</row>
    <row r="250" spans="1:94" s="55" customFormat="1" x14ac:dyDescent="0.25">
      <c r="A250" s="56"/>
      <c r="B250" s="207"/>
      <c r="C250" s="57"/>
      <c r="D250" s="57"/>
      <c r="E250" s="57"/>
      <c r="F250" s="78"/>
      <c r="G250" s="78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</row>
    <row r="251" spans="1:94" s="55" customFormat="1" x14ac:dyDescent="0.25">
      <c r="A251" s="52" t="s">
        <v>343</v>
      </c>
      <c r="B251" s="4" t="s">
        <v>344</v>
      </c>
      <c r="C251" s="5">
        <f>+C252</f>
        <v>0</v>
      </c>
      <c r="D251" s="5">
        <f>+D252</f>
        <v>519000</v>
      </c>
      <c r="E251" s="5">
        <f>+E252</f>
        <v>0</v>
      </c>
      <c r="F251" s="5">
        <v>0</v>
      </c>
      <c r="G251" s="5">
        <f t="shared" ref="G251" si="29">E251/D251*100</f>
        <v>0</v>
      </c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</row>
    <row r="252" spans="1:94" x14ac:dyDescent="0.25">
      <c r="A252" s="4">
        <v>4</v>
      </c>
      <c r="B252" s="4" t="s">
        <v>7</v>
      </c>
      <c r="C252" s="5">
        <f>+C253</f>
        <v>0</v>
      </c>
      <c r="D252" s="5">
        <f>D253+D254</f>
        <v>519000</v>
      </c>
      <c r="E252" s="5">
        <f>E253</f>
        <v>0</v>
      </c>
      <c r="F252" s="302"/>
      <c r="G252" s="5">
        <f t="shared" ref="G252" si="30">E252/D252*100</f>
        <v>0</v>
      </c>
    </row>
    <row r="253" spans="1:94" s="55" customFormat="1" x14ac:dyDescent="0.25">
      <c r="A253" s="56">
        <v>42</v>
      </c>
      <c r="B253" s="56" t="s">
        <v>100</v>
      </c>
      <c r="C253" s="57"/>
      <c r="D253" s="57">
        <v>419000</v>
      </c>
      <c r="E253" s="57"/>
      <c r="F253" s="302"/>
      <c r="G253" s="57">
        <f t="shared" ref="G253" si="31">E253/D253*100</f>
        <v>0</v>
      </c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</row>
    <row r="254" spans="1:94" s="55" customFormat="1" x14ac:dyDescent="0.25">
      <c r="A254" s="56">
        <v>45</v>
      </c>
      <c r="B254" s="319" t="s">
        <v>326</v>
      </c>
      <c r="C254" s="57"/>
      <c r="D254" s="57">
        <v>100000</v>
      </c>
      <c r="E254" s="57"/>
      <c r="F254" s="78"/>
      <c r="G254" s="78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</row>
    <row r="255" spans="1:94" s="55" customFormat="1" x14ac:dyDescent="0.25">
      <c r="A255" s="56"/>
      <c r="B255" s="319"/>
      <c r="C255" s="57"/>
      <c r="D255" s="57"/>
      <c r="E255" s="57"/>
      <c r="F255" s="78"/>
      <c r="G255" s="78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</row>
    <row r="256" spans="1:94" s="55" customFormat="1" x14ac:dyDescent="0.25">
      <c r="A256" s="52" t="s">
        <v>345</v>
      </c>
      <c r="B256" s="4" t="s">
        <v>346</v>
      </c>
      <c r="C256" s="5">
        <f>C257+C259</f>
        <v>0</v>
      </c>
      <c r="D256" s="5">
        <f>D257+D259</f>
        <v>1947000</v>
      </c>
      <c r="E256" s="5">
        <f>E257+E259</f>
        <v>374501.13</v>
      </c>
      <c r="F256" s="5">
        <v>0</v>
      </c>
      <c r="G256" s="5">
        <f t="shared" ref="G256:G257" si="32">E256/D256*100</f>
        <v>19.234778120184899</v>
      </c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</row>
    <row r="257" spans="1:94" s="55" customFormat="1" x14ac:dyDescent="0.25">
      <c r="A257" s="4">
        <v>3</v>
      </c>
      <c r="B257" s="4" t="s">
        <v>6</v>
      </c>
      <c r="C257" s="5">
        <f>+C258</f>
        <v>0</v>
      </c>
      <c r="D257" s="5">
        <f>D258</f>
        <v>770000</v>
      </c>
      <c r="E257" s="5">
        <f>+E258</f>
        <v>296261.44</v>
      </c>
      <c r="F257" s="5">
        <v>0</v>
      </c>
      <c r="G257" s="5">
        <f t="shared" si="32"/>
        <v>38.475511688311684</v>
      </c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</row>
    <row r="258" spans="1:94" s="55" customFormat="1" x14ac:dyDescent="0.25">
      <c r="A258" s="56">
        <v>36</v>
      </c>
      <c r="B258" s="300" t="s">
        <v>102</v>
      </c>
      <c r="C258" s="57"/>
      <c r="D258" s="57">
        <v>770000</v>
      </c>
      <c r="E258" s="57">
        <v>296261.44</v>
      </c>
      <c r="F258" s="302">
        <v>0</v>
      </c>
      <c r="G258" s="57">
        <f>E258/D258*100</f>
        <v>38.475511688311684</v>
      </c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</row>
    <row r="259" spans="1:94" x14ac:dyDescent="0.25">
      <c r="A259" s="4">
        <v>4</v>
      </c>
      <c r="B259" s="4" t="s">
        <v>7</v>
      </c>
      <c r="C259" s="5">
        <f>C260+C261</f>
        <v>0</v>
      </c>
      <c r="D259" s="5">
        <f>D260+D261+D262</f>
        <v>1177000</v>
      </c>
      <c r="E259" s="5">
        <f>E261</f>
        <v>78239.69</v>
      </c>
      <c r="F259" s="302"/>
      <c r="G259" s="5">
        <f t="shared" ref="G259" si="33">E259/D259*100</f>
        <v>6.6473823279524211</v>
      </c>
    </row>
    <row r="260" spans="1:94" s="205" customFormat="1" x14ac:dyDescent="0.25">
      <c r="A260" s="207">
        <v>41</v>
      </c>
      <c r="B260" s="207" t="s">
        <v>104</v>
      </c>
      <c r="C260" s="206"/>
      <c r="D260" s="206">
        <v>30000</v>
      </c>
      <c r="E260" s="206"/>
      <c r="F260" s="302"/>
      <c r="G260" s="57"/>
    </row>
    <row r="261" spans="1:94" s="55" customFormat="1" x14ac:dyDescent="0.25">
      <c r="A261" s="56">
        <v>42</v>
      </c>
      <c r="B261" s="56" t="s">
        <v>100</v>
      </c>
      <c r="C261" s="57"/>
      <c r="D261" s="57">
        <v>1147000</v>
      </c>
      <c r="E261" s="57">
        <v>78239.69</v>
      </c>
      <c r="F261" s="302"/>
      <c r="G261" s="57">
        <f t="shared" ref="G261" si="34">E261/D261*100</f>
        <v>6.8212458587619889</v>
      </c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</row>
    <row r="262" spans="1:94" s="55" customFormat="1" x14ac:dyDescent="0.25">
      <c r="A262" s="56">
        <v>45</v>
      </c>
      <c r="B262" s="319" t="s">
        <v>326</v>
      </c>
      <c r="C262" s="57"/>
      <c r="D262" s="57"/>
      <c r="E262" s="57"/>
      <c r="F262" s="78"/>
      <c r="G262" s="78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</row>
    <row r="263" spans="1:94" s="55" customFormat="1" x14ac:dyDescent="0.25">
      <c r="A263" s="56"/>
      <c r="B263" s="319"/>
      <c r="C263" s="57"/>
      <c r="D263" s="57"/>
      <c r="E263" s="57"/>
      <c r="F263" s="78"/>
      <c r="G263" s="78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</row>
    <row r="264" spans="1:94" s="55" customFormat="1" x14ac:dyDescent="0.25">
      <c r="A264" s="59" t="s">
        <v>166</v>
      </c>
      <c r="B264" s="59" t="s">
        <v>260</v>
      </c>
      <c r="C264" s="5"/>
      <c r="D264" s="5">
        <f>D265</f>
        <v>550000</v>
      </c>
      <c r="E264" s="5">
        <f>E265</f>
        <v>725959.89</v>
      </c>
      <c r="F264" s="5"/>
      <c r="G264" s="5">
        <f>E264/D264*100</f>
        <v>131.99270727272727</v>
      </c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</row>
    <row r="265" spans="1:94" ht="15" customHeight="1" x14ac:dyDescent="0.25">
      <c r="A265" s="4">
        <v>4</v>
      </c>
      <c r="B265" s="4" t="s">
        <v>7</v>
      </c>
      <c r="C265" s="5"/>
      <c r="D265" s="5">
        <f>+D266+D267</f>
        <v>550000</v>
      </c>
      <c r="E265" s="5">
        <f>E266</f>
        <v>725959.89</v>
      </c>
      <c r="F265" s="5"/>
      <c r="G265" s="5">
        <f t="shared" ref="G265:G266" si="35">E265/D265*100</f>
        <v>131.99270727272727</v>
      </c>
    </row>
    <row r="266" spans="1:94" s="55" customFormat="1" x14ac:dyDescent="0.25">
      <c r="A266" s="56">
        <v>42</v>
      </c>
      <c r="B266" s="56" t="s">
        <v>100</v>
      </c>
      <c r="C266" s="57"/>
      <c r="D266" s="57">
        <v>550000</v>
      </c>
      <c r="E266" s="57">
        <v>725959.89</v>
      </c>
      <c r="F266" s="78"/>
      <c r="G266" s="338">
        <f t="shared" si="35"/>
        <v>131.99270727272727</v>
      </c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</row>
    <row r="267" spans="1:94" s="55" customFormat="1" x14ac:dyDescent="0.25">
      <c r="B267" s="205"/>
      <c r="C267" s="72"/>
      <c r="D267" s="72"/>
      <c r="E267" s="72"/>
      <c r="F267" s="129"/>
      <c r="G267" s="129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</row>
    <row r="268" spans="1:94" s="208" customFormat="1" ht="15" customHeight="1" x14ac:dyDescent="0.25">
      <c r="B268" s="208" t="s">
        <v>128</v>
      </c>
      <c r="C268" s="209"/>
      <c r="D268" s="209"/>
      <c r="E268" s="209"/>
      <c r="F268" s="210"/>
      <c r="G268" s="210"/>
    </row>
    <row r="269" spans="1:94" s="36" customFormat="1" ht="60" customHeight="1" x14ac:dyDescent="0.25">
      <c r="A269" s="198" t="s">
        <v>164</v>
      </c>
      <c r="B269" s="199" t="s">
        <v>14</v>
      </c>
      <c r="C269" s="199" t="s">
        <v>341</v>
      </c>
      <c r="D269" s="199" t="s">
        <v>337</v>
      </c>
      <c r="E269" s="199" t="s">
        <v>377</v>
      </c>
      <c r="F269" s="199" t="s">
        <v>223</v>
      </c>
      <c r="G269" s="199" t="s">
        <v>15</v>
      </c>
    </row>
    <row r="270" spans="1:94" s="36" customFormat="1" x14ac:dyDescent="0.25">
      <c r="A270" s="253">
        <v>1</v>
      </c>
      <c r="B270" s="253">
        <v>2</v>
      </c>
      <c r="C270" s="253">
        <v>3</v>
      </c>
      <c r="D270" s="253">
        <v>5</v>
      </c>
      <c r="E270" s="253">
        <v>6</v>
      </c>
      <c r="F270" s="253">
        <v>7</v>
      </c>
      <c r="G270" s="253">
        <v>8</v>
      </c>
    </row>
    <row r="271" spans="1:94" s="146" customFormat="1" x14ac:dyDescent="0.25">
      <c r="A271" s="89"/>
      <c r="B271" s="89" t="s">
        <v>218</v>
      </c>
      <c r="C271" s="37">
        <f>C272+C285+C290+C294+C308+C325+C335+C347</f>
        <v>4198995.51</v>
      </c>
      <c r="D271" s="37">
        <f>D272+D285+D290+D294+D308+D325+D335+D347</f>
        <v>6192000</v>
      </c>
      <c r="E271" s="37">
        <f>E272+E285+E290+E294+E308+E325+E335+E347</f>
        <v>2916643.57</v>
      </c>
      <c r="F271" s="37">
        <f t="shared" ref="F271" si="36">E271/C271*100</f>
        <v>69.460506996350659</v>
      </c>
      <c r="G271" s="37">
        <f>E271/D271*100</f>
        <v>47.103416828165372</v>
      </c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36"/>
      <c r="AJ271" s="36"/>
      <c r="AK271" s="36"/>
      <c r="AL271" s="36"/>
      <c r="AM271" s="36"/>
      <c r="AN271" s="36"/>
      <c r="AO271" s="36"/>
      <c r="AP271" s="36"/>
      <c r="AQ271" s="36"/>
      <c r="AR271" s="36"/>
      <c r="AS271" s="36"/>
      <c r="AT271" s="36"/>
      <c r="AU271" s="36"/>
      <c r="AV271" s="36"/>
      <c r="AW271" s="36"/>
      <c r="AX271" s="36"/>
      <c r="AY271" s="36"/>
      <c r="AZ271" s="36"/>
      <c r="BA271" s="36"/>
      <c r="BB271" s="36"/>
      <c r="BC271" s="36"/>
      <c r="BD271" s="36"/>
      <c r="BE271" s="36"/>
      <c r="BF271" s="36"/>
      <c r="BG271" s="36"/>
      <c r="BH271" s="36"/>
      <c r="BI271" s="36"/>
      <c r="BJ271" s="36"/>
      <c r="BK271" s="36"/>
      <c r="BL271" s="36"/>
      <c r="BM271" s="36"/>
      <c r="BN271" s="36"/>
      <c r="BO271" s="36"/>
      <c r="BP271" s="36"/>
      <c r="BQ271" s="36"/>
      <c r="BR271" s="36"/>
      <c r="BS271" s="36"/>
      <c r="BT271" s="36"/>
      <c r="BU271" s="36"/>
      <c r="BV271" s="36"/>
      <c r="BW271" s="36"/>
      <c r="BX271" s="36"/>
      <c r="BY271" s="36"/>
      <c r="BZ271" s="36"/>
      <c r="CA271" s="36"/>
      <c r="CB271" s="36"/>
      <c r="CC271" s="36"/>
      <c r="CD271" s="36"/>
      <c r="CE271" s="36"/>
      <c r="CF271" s="36"/>
      <c r="CG271" s="36"/>
      <c r="CH271" s="36"/>
      <c r="CI271" s="36"/>
      <c r="CJ271" s="36"/>
      <c r="CK271" s="36"/>
      <c r="CL271" s="36"/>
      <c r="CM271" s="36"/>
      <c r="CN271" s="36"/>
      <c r="CO271" s="36"/>
      <c r="CP271" s="36"/>
    </row>
    <row r="272" spans="1:94" s="146" customFormat="1" x14ac:dyDescent="0.25">
      <c r="A272" s="250" t="s">
        <v>130</v>
      </c>
      <c r="B272" s="89" t="s">
        <v>192</v>
      </c>
      <c r="C272" s="37">
        <f>C273+C277</f>
        <v>397296.44999999995</v>
      </c>
      <c r="D272" s="37">
        <f>D273+D277</f>
        <v>1002500</v>
      </c>
      <c r="E272" s="37">
        <f>E273+E277</f>
        <v>365913.01</v>
      </c>
      <c r="F272" s="37">
        <f>E272/C272*100</f>
        <v>92.100749956361312</v>
      </c>
      <c r="G272" s="37">
        <f>E272/D272*100</f>
        <v>36.500050872817958</v>
      </c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AI272" s="36"/>
      <c r="AJ272" s="36"/>
      <c r="AK272" s="36"/>
      <c r="AL272" s="36"/>
      <c r="AM272" s="36"/>
      <c r="AN272" s="36"/>
      <c r="AO272" s="36"/>
      <c r="AP272" s="36"/>
      <c r="AQ272" s="36"/>
      <c r="AR272" s="36"/>
      <c r="AS272" s="36"/>
      <c r="AT272" s="36"/>
      <c r="AU272" s="36"/>
      <c r="AV272" s="36"/>
      <c r="AW272" s="36"/>
      <c r="AX272" s="36"/>
      <c r="AY272" s="36"/>
      <c r="AZ272" s="36"/>
      <c r="BA272" s="36"/>
      <c r="BB272" s="36"/>
      <c r="BC272" s="36"/>
      <c r="BD272" s="36"/>
      <c r="BE272" s="36"/>
      <c r="BF272" s="36"/>
      <c r="BG272" s="36"/>
      <c r="BH272" s="36"/>
      <c r="BI272" s="36"/>
      <c r="BJ272" s="36"/>
      <c r="BK272" s="36"/>
      <c r="BL272" s="36"/>
      <c r="BM272" s="36"/>
      <c r="BN272" s="36"/>
      <c r="BO272" s="36"/>
      <c r="BP272" s="36"/>
      <c r="BQ272" s="36"/>
      <c r="BR272" s="36"/>
      <c r="BS272" s="36"/>
      <c r="BT272" s="36"/>
      <c r="BU272" s="36"/>
      <c r="BV272" s="36"/>
      <c r="BW272" s="36"/>
      <c r="BX272" s="36"/>
      <c r="BY272" s="36"/>
      <c r="BZ272" s="36"/>
      <c r="CA272" s="36"/>
      <c r="CB272" s="36"/>
      <c r="CC272" s="36"/>
      <c r="CD272" s="36"/>
      <c r="CE272" s="36"/>
      <c r="CF272" s="36"/>
      <c r="CG272" s="36"/>
      <c r="CH272" s="36"/>
      <c r="CI272" s="36"/>
      <c r="CJ272" s="36"/>
      <c r="CK272" s="36"/>
      <c r="CL272" s="36"/>
      <c r="CM272" s="36"/>
      <c r="CN272" s="36"/>
      <c r="CO272" s="36"/>
      <c r="CP272" s="36"/>
    </row>
    <row r="273" spans="1:7" s="36" customFormat="1" x14ac:dyDescent="0.25">
      <c r="A273" s="254" t="s">
        <v>137</v>
      </c>
      <c r="B273" s="150" t="s">
        <v>138</v>
      </c>
      <c r="C273" s="107">
        <f>C274</f>
        <v>73724.160000000003</v>
      </c>
      <c r="D273" s="107">
        <f>D274</f>
        <v>107600</v>
      </c>
      <c r="E273" s="107">
        <f>E274</f>
        <v>40357.99</v>
      </c>
      <c r="F273" s="107">
        <f t="shared" ref="F273:F276" si="37">E273/C273*100</f>
        <v>54.741878374741738</v>
      </c>
      <c r="G273" s="107">
        <f>E273/D273*100</f>
        <v>37.507425650557622</v>
      </c>
    </row>
    <row r="274" spans="1:7" s="36" customFormat="1" x14ac:dyDescent="0.25">
      <c r="A274" s="252" t="s">
        <v>227</v>
      </c>
      <c r="B274" s="150" t="s">
        <v>6</v>
      </c>
      <c r="C274" s="107">
        <f>C275+C276</f>
        <v>73724.160000000003</v>
      </c>
      <c r="D274" s="107">
        <f>+D275+D276</f>
        <v>107600</v>
      </c>
      <c r="E274" s="107">
        <f>+E275+E276</f>
        <v>40357.99</v>
      </c>
      <c r="F274" s="107">
        <f t="shared" si="37"/>
        <v>54.741878374741738</v>
      </c>
      <c r="G274" s="107">
        <f t="shared" ref="G274:G300" si="38">E274/D274*100</f>
        <v>37.507425650557622</v>
      </c>
    </row>
    <row r="275" spans="1:7" s="36" customFormat="1" x14ac:dyDescent="0.25">
      <c r="A275" s="252" t="s">
        <v>228</v>
      </c>
      <c r="B275" s="150" t="s">
        <v>52</v>
      </c>
      <c r="C275" s="107">
        <v>73300.100000000006</v>
      </c>
      <c r="D275" s="107">
        <v>105000</v>
      </c>
      <c r="E275" s="107">
        <v>40357.99</v>
      </c>
      <c r="F275" s="107">
        <f t="shared" si="37"/>
        <v>55.058574272067837</v>
      </c>
      <c r="G275" s="107">
        <f t="shared" si="38"/>
        <v>38.436180952380951</v>
      </c>
    </row>
    <row r="276" spans="1:7" s="36" customFormat="1" x14ac:dyDescent="0.25">
      <c r="A276" s="252" t="s">
        <v>229</v>
      </c>
      <c r="B276" s="150" t="s">
        <v>84</v>
      </c>
      <c r="C276" s="107">
        <v>424.06</v>
      </c>
      <c r="D276" s="107">
        <f>D431</f>
        <v>2600</v>
      </c>
      <c r="E276" s="107"/>
      <c r="F276" s="107">
        <f t="shared" si="37"/>
        <v>0</v>
      </c>
      <c r="G276" s="107">
        <f t="shared" si="38"/>
        <v>0</v>
      </c>
    </row>
    <row r="277" spans="1:7" s="36" customFormat="1" x14ac:dyDescent="0.25">
      <c r="A277" s="254" t="s">
        <v>303</v>
      </c>
      <c r="B277" s="150" t="s">
        <v>304</v>
      </c>
      <c r="C277" s="107">
        <f>C278</f>
        <v>323572.28999999998</v>
      </c>
      <c r="D277" s="107">
        <f>D278</f>
        <v>894900</v>
      </c>
      <c r="E277" s="107">
        <f>E278</f>
        <v>325555.02</v>
      </c>
      <c r="F277" s="107">
        <f>E277/C277*100</f>
        <v>100.61276260708235</v>
      </c>
      <c r="G277" s="107">
        <f>E277/D277*100</f>
        <v>36.378927254441841</v>
      </c>
    </row>
    <row r="278" spans="1:7" s="36" customFormat="1" x14ac:dyDescent="0.25">
      <c r="A278" s="252" t="s">
        <v>227</v>
      </c>
      <c r="B278" s="150" t="s">
        <v>6</v>
      </c>
      <c r="C278" s="107">
        <f>C279+C280+C281+C282+C283</f>
        <v>323572.28999999998</v>
      </c>
      <c r="D278" s="107">
        <f>D279+D280+D281+D282+D283+D284</f>
        <v>894900</v>
      </c>
      <c r="E278" s="107">
        <f>E279+E280+E281+E282+E283+E284</f>
        <v>325555.02</v>
      </c>
      <c r="F278" s="107">
        <f t="shared" ref="F278:F283" si="39">E278/C278*100</f>
        <v>100.61276260708235</v>
      </c>
      <c r="G278" s="107">
        <f t="shared" ref="G278:G283" si="40">E278/D278*100</f>
        <v>36.378927254441841</v>
      </c>
    </row>
    <row r="279" spans="1:7" s="36" customFormat="1" x14ac:dyDescent="0.25">
      <c r="A279" s="252" t="s">
        <v>235</v>
      </c>
      <c r="B279" s="150" t="s">
        <v>46</v>
      </c>
      <c r="C279" s="107">
        <v>158660.79999999999</v>
      </c>
      <c r="D279" s="107">
        <v>380000</v>
      </c>
      <c r="E279" s="107">
        <v>178532.31</v>
      </c>
      <c r="F279" s="107">
        <f t="shared" si="39"/>
        <v>112.52452401601406</v>
      </c>
      <c r="G279" s="107">
        <f t="shared" si="40"/>
        <v>46.982186842105264</v>
      </c>
    </row>
    <row r="280" spans="1:7" s="36" customFormat="1" x14ac:dyDescent="0.25">
      <c r="A280" s="252" t="s">
        <v>228</v>
      </c>
      <c r="B280" s="150" t="s">
        <v>52</v>
      </c>
      <c r="C280" s="107">
        <v>145935.54</v>
      </c>
      <c r="D280" s="107">
        <v>437400</v>
      </c>
      <c r="E280" s="107">
        <v>104170.41</v>
      </c>
      <c r="F280" s="107">
        <f t="shared" si="39"/>
        <v>71.381111139890947</v>
      </c>
      <c r="G280" s="107">
        <f t="shared" si="40"/>
        <v>23.815823045267489</v>
      </c>
    </row>
    <row r="281" spans="1:7" s="36" customFormat="1" x14ac:dyDescent="0.25">
      <c r="A281" s="252" t="s">
        <v>236</v>
      </c>
      <c r="B281" s="150" t="s">
        <v>77</v>
      </c>
      <c r="C281" s="107">
        <v>3703.74</v>
      </c>
      <c r="D281" s="107">
        <v>40000</v>
      </c>
      <c r="E281" s="107">
        <v>14299.02</v>
      </c>
      <c r="F281" s="107">
        <f t="shared" si="39"/>
        <v>386.06975651638618</v>
      </c>
      <c r="G281" s="107">
        <f t="shared" si="40"/>
        <v>35.747549999999997</v>
      </c>
    </row>
    <row r="282" spans="1:7" s="36" customFormat="1" x14ac:dyDescent="0.25">
      <c r="A282" s="252" t="s">
        <v>232</v>
      </c>
      <c r="B282" s="150" t="s">
        <v>102</v>
      </c>
      <c r="C282" s="107">
        <v>11277.21</v>
      </c>
      <c r="D282" s="107">
        <v>26500</v>
      </c>
      <c r="E282" s="107">
        <v>23053.279999999999</v>
      </c>
      <c r="F282" s="107">
        <f t="shared" si="39"/>
        <v>204.42361186853839</v>
      </c>
      <c r="G282" s="107">
        <f t="shared" si="40"/>
        <v>86.993509433962259</v>
      </c>
    </row>
    <row r="283" spans="1:7" s="36" customFormat="1" x14ac:dyDescent="0.25">
      <c r="A283" s="252" t="s">
        <v>233</v>
      </c>
      <c r="B283" s="150" t="s">
        <v>234</v>
      </c>
      <c r="C283" s="107">
        <v>3995</v>
      </c>
      <c r="D283" s="107">
        <v>10000</v>
      </c>
      <c r="E283" s="107">
        <v>5500</v>
      </c>
      <c r="F283" s="107">
        <f t="shared" si="39"/>
        <v>137.6720901126408</v>
      </c>
      <c r="G283" s="107">
        <f t="shared" si="40"/>
        <v>55.000000000000007</v>
      </c>
    </row>
    <row r="284" spans="1:7" s="36" customFormat="1" x14ac:dyDescent="0.25">
      <c r="A284" s="252" t="s">
        <v>229</v>
      </c>
      <c r="B284" s="150" t="s">
        <v>84</v>
      </c>
      <c r="C284" s="107"/>
      <c r="D284" s="107">
        <v>1000</v>
      </c>
      <c r="E284" s="107"/>
      <c r="F284" s="107"/>
      <c r="G284" s="107"/>
    </row>
    <row r="285" spans="1:7" s="256" customFormat="1" x14ac:dyDescent="0.25">
      <c r="A285" s="250" t="s">
        <v>193</v>
      </c>
      <c r="B285" s="255" t="s">
        <v>194</v>
      </c>
      <c r="C285" s="37">
        <f>C286</f>
        <v>4200</v>
      </c>
      <c r="D285" s="37">
        <f t="shared" ref="D285:E285" si="41">D286</f>
        <v>7200</v>
      </c>
      <c r="E285" s="37">
        <f t="shared" si="41"/>
        <v>0</v>
      </c>
      <c r="F285" s="37">
        <f>E285/C285*100</f>
        <v>0</v>
      </c>
      <c r="G285" s="37">
        <f t="shared" si="38"/>
        <v>0</v>
      </c>
    </row>
    <row r="286" spans="1:7" s="36" customFormat="1" x14ac:dyDescent="0.25">
      <c r="A286" s="251" t="s">
        <v>149</v>
      </c>
      <c r="B286" s="150" t="s">
        <v>150</v>
      </c>
      <c r="C286" s="107">
        <f>C287</f>
        <v>4200</v>
      </c>
      <c r="D286" s="107">
        <f>D287</f>
        <v>7200</v>
      </c>
      <c r="E286" s="107">
        <f>E287</f>
        <v>0</v>
      </c>
      <c r="F286" s="107">
        <f t="shared" ref="F286:F293" si="42">E286/C286*100</f>
        <v>0</v>
      </c>
      <c r="G286" s="107">
        <f t="shared" si="38"/>
        <v>0</v>
      </c>
    </row>
    <row r="287" spans="1:7" s="36" customFormat="1" x14ac:dyDescent="0.25">
      <c r="A287" s="252" t="s">
        <v>227</v>
      </c>
      <c r="B287" s="150" t="s">
        <v>6</v>
      </c>
      <c r="C287" s="107">
        <f>C288+C289</f>
        <v>4200</v>
      </c>
      <c r="D287" s="107">
        <f>D288+D289</f>
        <v>7200</v>
      </c>
      <c r="E287" s="107">
        <f>E288+E289</f>
        <v>0</v>
      </c>
      <c r="F287" s="107">
        <f t="shared" si="42"/>
        <v>0</v>
      </c>
      <c r="G287" s="107">
        <f t="shared" si="38"/>
        <v>0</v>
      </c>
    </row>
    <row r="288" spans="1:7" s="36" customFormat="1" x14ac:dyDescent="0.25">
      <c r="A288" s="252" t="s">
        <v>228</v>
      </c>
      <c r="B288" s="150" t="s">
        <v>52</v>
      </c>
      <c r="C288" s="107"/>
      <c r="D288" s="107">
        <v>3000</v>
      </c>
      <c r="E288" s="107"/>
      <c r="F288" s="107"/>
      <c r="G288" s="107"/>
    </row>
    <row r="289" spans="1:7" s="36" customFormat="1" x14ac:dyDescent="0.25">
      <c r="A289" s="252" t="s">
        <v>229</v>
      </c>
      <c r="B289" s="150" t="s">
        <v>84</v>
      </c>
      <c r="C289" s="107">
        <v>4200</v>
      </c>
      <c r="D289" s="107">
        <v>4200</v>
      </c>
      <c r="E289" s="107"/>
      <c r="F289" s="107">
        <f t="shared" si="42"/>
        <v>0</v>
      </c>
      <c r="G289" s="107">
        <f t="shared" si="38"/>
        <v>0</v>
      </c>
    </row>
    <row r="290" spans="1:7" s="146" customFormat="1" x14ac:dyDescent="0.25">
      <c r="A290" s="250" t="s">
        <v>195</v>
      </c>
      <c r="B290" s="257" t="s">
        <v>196</v>
      </c>
      <c r="C290" s="258">
        <f>C291</f>
        <v>20000</v>
      </c>
      <c r="D290" s="258">
        <f t="shared" ref="D290:E292" si="43">D291</f>
        <v>50000</v>
      </c>
      <c r="E290" s="258">
        <f t="shared" si="43"/>
        <v>15000</v>
      </c>
      <c r="F290" s="37">
        <f t="shared" si="42"/>
        <v>75</v>
      </c>
      <c r="G290" s="37">
        <f t="shared" si="38"/>
        <v>30</v>
      </c>
    </row>
    <row r="291" spans="1:7" s="36" customFormat="1" x14ac:dyDescent="0.25">
      <c r="A291" s="251" t="s">
        <v>151</v>
      </c>
      <c r="B291" s="150" t="s">
        <v>152</v>
      </c>
      <c r="C291" s="107">
        <f>C292</f>
        <v>20000</v>
      </c>
      <c r="D291" s="107">
        <f>D292</f>
        <v>50000</v>
      </c>
      <c r="E291" s="107">
        <f>E292</f>
        <v>15000</v>
      </c>
      <c r="F291" s="107">
        <f t="shared" si="42"/>
        <v>75</v>
      </c>
      <c r="G291" s="107">
        <f t="shared" si="38"/>
        <v>30</v>
      </c>
    </row>
    <row r="292" spans="1:7" s="36" customFormat="1" x14ac:dyDescent="0.25">
      <c r="A292" s="252" t="s">
        <v>227</v>
      </c>
      <c r="B292" s="150" t="s">
        <v>6</v>
      </c>
      <c r="C292" s="107">
        <f>C293</f>
        <v>20000</v>
      </c>
      <c r="D292" s="107">
        <f t="shared" si="43"/>
        <v>50000</v>
      </c>
      <c r="E292" s="107">
        <f t="shared" si="43"/>
        <v>15000</v>
      </c>
      <c r="F292" s="107">
        <f t="shared" si="42"/>
        <v>75</v>
      </c>
      <c r="G292" s="107">
        <f t="shared" si="38"/>
        <v>30</v>
      </c>
    </row>
    <row r="293" spans="1:7" s="36" customFormat="1" x14ac:dyDescent="0.25">
      <c r="A293" s="252" t="s">
        <v>229</v>
      </c>
      <c r="B293" s="150" t="s">
        <v>84</v>
      </c>
      <c r="C293" s="107">
        <v>20000</v>
      </c>
      <c r="D293" s="107">
        <v>50000</v>
      </c>
      <c r="E293" s="107">
        <v>15000</v>
      </c>
      <c r="F293" s="107">
        <f t="shared" si="42"/>
        <v>75</v>
      </c>
      <c r="G293" s="107">
        <f t="shared" si="38"/>
        <v>30</v>
      </c>
    </row>
    <row r="294" spans="1:7" s="146" customFormat="1" x14ac:dyDescent="0.25">
      <c r="A294" s="250" t="s">
        <v>134</v>
      </c>
      <c r="B294" s="89" t="s">
        <v>197</v>
      </c>
      <c r="C294" s="37">
        <f>C295+C298</f>
        <v>8856.57</v>
      </c>
      <c r="D294" s="37">
        <f>D295+D298+D303</f>
        <v>837000</v>
      </c>
      <c r="E294" s="37">
        <f>E295+E298</f>
        <v>352528.91</v>
      </c>
      <c r="F294" s="37">
        <f>E294/C294*100</f>
        <v>3980.422556362113</v>
      </c>
      <c r="G294" s="107">
        <f t="shared" si="38"/>
        <v>42.118149342891279</v>
      </c>
    </row>
    <row r="295" spans="1:7" s="36" customFormat="1" x14ac:dyDescent="0.25">
      <c r="A295" s="251" t="s">
        <v>161</v>
      </c>
      <c r="B295" s="150" t="s">
        <v>162</v>
      </c>
      <c r="C295" s="107">
        <f>C296</f>
        <v>0</v>
      </c>
      <c r="D295" s="107">
        <f>D296</f>
        <v>300000</v>
      </c>
      <c r="E295" s="107"/>
      <c r="F295" s="107"/>
      <c r="G295" s="107"/>
    </row>
    <row r="296" spans="1:7" s="36" customFormat="1" x14ac:dyDescent="0.25">
      <c r="A296" s="252" t="s">
        <v>227</v>
      </c>
      <c r="B296" s="150" t="s">
        <v>6</v>
      </c>
      <c r="C296" s="107">
        <f>+C297</f>
        <v>0</v>
      </c>
      <c r="D296" s="107">
        <f>+D297</f>
        <v>300000</v>
      </c>
      <c r="E296" s="107"/>
      <c r="F296" s="107"/>
      <c r="G296" s="107"/>
    </row>
    <row r="297" spans="1:7" s="36" customFormat="1" x14ac:dyDescent="0.25">
      <c r="A297" s="252" t="s">
        <v>238</v>
      </c>
      <c r="B297" s="150" t="s">
        <v>118</v>
      </c>
      <c r="C297" s="107"/>
      <c r="D297" s="107">
        <v>300000</v>
      </c>
      <c r="E297" s="107"/>
      <c r="F297" s="107"/>
      <c r="G297" s="107"/>
    </row>
    <row r="298" spans="1:7" s="36" customFormat="1" x14ac:dyDescent="0.25">
      <c r="A298" s="251" t="s">
        <v>157</v>
      </c>
      <c r="B298" s="150" t="s">
        <v>158</v>
      </c>
      <c r="C298" s="107">
        <f>C299+C301</f>
        <v>8856.57</v>
      </c>
      <c r="D298" s="107">
        <f>D299+D301</f>
        <v>487000</v>
      </c>
      <c r="E298" s="107">
        <f>E299+E301</f>
        <v>352528.91</v>
      </c>
      <c r="F298" s="107">
        <f>E298/C298*100</f>
        <v>3980.422556362113</v>
      </c>
      <c r="G298" s="107">
        <f t="shared" si="38"/>
        <v>72.387866529774129</v>
      </c>
    </row>
    <row r="299" spans="1:7" s="36" customFormat="1" x14ac:dyDescent="0.25">
      <c r="A299" s="252" t="s">
        <v>227</v>
      </c>
      <c r="B299" s="150" t="s">
        <v>6</v>
      </c>
      <c r="C299" s="107">
        <f>C300</f>
        <v>8856.57</v>
      </c>
      <c r="D299" s="107">
        <f>D300</f>
        <v>25000</v>
      </c>
      <c r="E299" s="107">
        <f>E300</f>
        <v>13490</v>
      </c>
      <c r="F299" s="107">
        <f t="shared" ref="F299:F300" si="44">E299/C299*100</f>
        <v>152.3163030383094</v>
      </c>
      <c r="G299" s="107">
        <f t="shared" si="38"/>
        <v>53.959999999999994</v>
      </c>
    </row>
    <row r="300" spans="1:7" s="36" customFormat="1" x14ac:dyDescent="0.25">
      <c r="A300" s="252" t="s">
        <v>228</v>
      </c>
      <c r="B300" s="150" t="s">
        <v>52</v>
      </c>
      <c r="C300" s="107">
        <v>8856.57</v>
      </c>
      <c r="D300" s="107">
        <v>25000</v>
      </c>
      <c r="E300" s="107">
        <v>13490</v>
      </c>
      <c r="F300" s="107">
        <f t="shared" si="44"/>
        <v>152.3163030383094</v>
      </c>
      <c r="G300" s="107">
        <f t="shared" si="38"/>
        <v>53.959999999999994</v>
      </c>
    </row>
    <row r="301" spans="1:7" s="36" customFormat="1" x14ac:dyDescent="0.25">
      <c r="A301" s="252" t="s">
        <v>230</v>
      </c>
      <c r="B301" s="150" t="s">
        <v>7</v>
      </c>
      <c r="C301" s="107"/>
      <c r="D301" s="107">
        <f>D302</f>
        <v>462000</v>
      </c>
      <c r="E301" s="107">
        <f>E302</f>
        <v>339038.91</v>
      </c>
      <c r="F301" s="107"/>
      <c r="G301" s="107"/>
    </row>
    <row r="302" spans="1:7" s="36" customFormat="1" x14ac:dyDescent="0.25">
      <c r="A302" s="252" t="s">
        <v>231</v>
      </c>
      <c r="B302" s="150" t="s">
        <v>100</v>
      </c>
      <c r="C302" s="107"/>
      <c r="D302" s="107">
        <v>462000</v>
      </c>
      <c r="E302" s="107">
        <v>339038.91</v>
      </c>
      <c r="F302" s="107"/>
      <c r="G302" s="107"/>
    </row>
    <row r="303" spans="1:7" s="36" customFormat="1" x14ac:dyDescent="0.25">
      <c r="A303" s="251" t="s">
        <v>347</v>
      </c>
      <c r="B303" s="150" t="s">
        <v>348</v>
      </c>
      <c r="C303" s="107">
        <f>C304+C306</f>
        <v>0</v>
      </c>
      <c r="D303" s="107">
        <f>D304</f>
        <v>50000</v>
      </c>
      <c r="E303" s="107">
        <f>E304+E306</f>
        <v>0</v>
      </c>
      <c r="F303" s="107"/>
      <c r="G303" s="107">
        <f t="shared" ref="G303:G305" si="45">E303/D303*100</f>
        <v>0</v>
      </c>
    </row>
    <row r="304" spans="1:7" s="36" customFormat="1" x14ac:dyDescent="0.25">
      <c r="A304" s="252" t="s">
        <v>227</v>
      </c>
      <c r="B304" s="150" t="s">
        <v>6</v>
      </c>
      <c r="C304" s="107">
        <f>C305</f>
        <v>0</v>
      </c>
      <c r="D304" s="107">
        <f>D305+D306</f>
        <v>50000</v>
      </c>
      <c r="E304" s="107">
        <f>E305</f>
        <v>0</v>
      </c>
      <c r="F304" s="107"/>
      <c r="G304" s="107">
        <f t="shared" si="45"/>
        <v>0</v>
      </c>
    </row>
    <row r="305" spans="1:7" s="36" customFormat="1" x14ac:dyDescent="0.25">
      <c r="A305" s="252" t="s">
        <v>235</v>
      </c>
      <c r="B305" s="150" t="s">
        <v>46</v>
      </c>
      <c r="C305" s="107"/>
      <c r="D305" s="107">
        <v>38000</v>
      </c>
      <c r="E305" s="107"/>
      <c r="F305" s="107"/>
      <c r="G305" s="107">
        <f t="shared" si="45"/>
        <v>0</v>
      </c>
    </row>
    <row r="306" spans="1:7" s="36" customFormat="1" x14ac:dyDescent="0.25">
      <c r="A306" s="252" t="s">
        <v>228</v>
      </c>
      <c r="B306" s="150" t="s">
        <v>52</v>
      </c>
      <c r="C306" s="107"/>
      <c r="D306" s="107">
        <v>12000</v>
      </c>
      <c r="E306" s="107"/>
      <c r="F306" s="107"/>
      <c r="G306" s="107"/>
    </row>
    <row r="307" spans="1:7" s="259" customFormat="1" x14ac:dyDescent="0.25">
      <c r="A307" s="250" t="s">
        <v>132</v>
      </c>
      <c r="B307" s="257" t="s">
        <v>349</v>
      </c>
      <c r="C307" s="258"/>
      <c r="D307" s="258"/>
      <c r="E307" s="258"/>
      <c r="F307" s="258"/>
      <c r="G307" s="258"/>
    </row>
    <row r="308" spans="1:7" s="259" customFormat="1" x14ac:dyDescent="0.25">
      <c r="A308" s="250" t="s">
        <v>175</v>
      </c>
      <c r="B308" s="257" t="s">
        <v>198</v>
      </c>
      <c r="C308" s="258">
        <f>C309+C316+C319</f>
        <v>733265.6</v>
      </c>
      <c r="D308" s="258">
        <f>D309+D316+D319</f>
        <v>2912000</v>
      </c>
      <c r="E308" s="258">
        <f>E309+E316+E319</f>
        <v>1580860.9</v>
      </c>
      <c r="F308" s="258">
        <f>E308/C308*100</f>
        <v>215.59185375667425</v>
      </c>
      <c r="G308" s="258">
        <f>E308/D308*100</f>
        <v>54.287805631868125</v>
      </c>
    </row>
    <row r="309" spans="1:7" s="36" customFormat="1" x14ac:dyDescent="0.25">
      <c r="A309" s="251" t="s">
        <v>141</v>
      </c>
      <c r="B309" s="150" t="s">
        <v>142</v>
      </c>
      <c r="C309" s="107">
        <f>C312+C310</f>
        <v>671707.37</v>
      </c>
      <c r="D309" s="107">
        <f>D312+D310</f>
        <v>2611000</v>
      </c>
      <c r="E309" s="107">
        <f>E312+E310</f>
        <v>1492928.5699999998</v>
      </c>
      <c r="F309" s="303">
        <f t="shared" ref="F309:F321" si="46">E309/C309*100</f>
        <v>222.25877468040878</v>
      </c>
      <c r="G309" s="107">
        <f>E309/D309*100</f>
        <v>57.178420911528136</v>
      </c>
    </row>
    <row r="310" spans="1:7" s="36" customFormat="1" x14ac:dyDescent="0.25">
      <c r="A310" s="252" t="s">
        <v>227</v>
      </c>
      <c r="B310" s="150" t="s">
        <v>6</v>
      </c>
      <c r="C310" s="107">
        <f>C311</f>
        <v>192462.24</v>
      </c>
      <c r="D310" s="107">
        <f>D311</f>
        <v>770000</v>
      </c>
      <c r="E310" s="107">
        <f>E311</f>
        <v>296261.44</v>
      </c>
      <c r="F310" s="303"/>
      <c r="G310" s="107">
        <f t="shared" ref="G310:G311" si="47">E310/D310*100</f>
        <v>38.475511688311684</v>
      </c>
    </row>
    <row r="311" spans="1:7" s="36" customFormat="1" x14ac:dyDescent="0.25">
      <c r="A311" s="252" t="s">
        <v>232</v>
      </c>
      <c r="B311" s="150" t="s">
        <v>102</v>
      </c>
      <c r="C311" s="107">
        <v>192462.24</v>
      </c>
      <c r="D311" s="107">
        <v>770000</v>
      </c>
      <c r="E311" s="107">
        <v>296261.44</v>
      </c>
      <c r="F311" s="303"/>
      <c r="G311" s="107">
        <f t="shared" si="47"/>
        <v>38.475511688311684</v>
      </c>
    </row>
    <row r="312" spans="1:7" s="36" customFormat="1" x14ac:dyDescent="0.25">
      <c r="A312" s="252" t="s">
        <v>230</v>
      </c>
      <c r="B312" s="150" t="s">
        <v>7</v>
      </c>
      <c r="C312" s="107">
        <f>C313+C314+C315</f>
        <v>479245.13</v>
      </c>
      <c r="D312" s="107">
        <f>D313+D314+D315</f>
        <v>1841000</v>
      </c>
      <c r="E312" s="107">
        <f>E313+E314+E315</f>
        <v>1196667.1299999999</v>
      </c>
      <c r="F312" s="303">
        <f t="shared" si="46"/>
        <v>249.69833913596574</v>
      </c>
      <c r="G312" s="107">
        <f t="shared" ref="G312:G318" si="48">E312/D312*100</f>
        <v>65.000930472569252</v>
      </c>
    </row>
    <row r="313" spans="1:7" s="36" customFormat="1" x14ac:dyDescent="0.25">
      <c r="A313" s="252" t="s">
        <v>237</v>
      </c>
      <c r="B313" s="150" t="s">
        <v>104</v>
      </c>
      <c r="C313" s="107"/>
      <c r="D313" s="107">
        <v>35000</v>
      </c>
      <c r="E313" s="107"/>
      <c r="F313" s="303"/>
      <c r="G313" s="107"/>
    </row>
    <row r="314" spans="1:7" s="36" customFormat="1" x14ac:dyDescent="0.25">
      <c r="A314" s="252" t="s">
        <v>231</v>
      </c>
      <c r="B314" s="150" t="s">
        <v>100</v>
      </c>
      <c r="C314" s="107">
        <v>479245.13</v>
      </c>
      <c r="D314" s="107">
        <v>1706000</v>
      </c>
      <c r="E314" s="107">
        <v>1196667.1299999999</v>
      </c>
      <c r="F314" s="303">
        <f t="shared" si="46"/>
        <v>249.69833913596574</v>
      </c>
      <c r="G314" s="107">
        <f t="shared" si="48"/>
        <v>70.144614888628368</v>
      </c>
    </row>
    <row r="315" spans="1:7" s="36" customFormat="1" x14ac:dyDescent="0.25">
      <c r="A315" s="252" t="s">
        <v>239</v>
      </c>
      <c r="B315" s="150" t="s">
        <v>240</v>
      </c>
      <c r="C315" s="107"/>
      <c r="D315" s="107">
        <v>100000</v>
      </c>
      <c r="E315" s="107"/>
      <c r="F315" s="303"/>
      <c r="G315" s="107"/>
    </row>
    <row r="316" spans="1:7" s="36" customFormat="1" x14ac:dyDescent="0.25">
      <c r="A316" s="251" t="s">
        <v>159</v>
      </c>
      <c r="B316" s="150" t="s">
        <v>160</v>
      </c>
      <c r="C316" s="107">
        <f>C317</f>
        <v>1796.89</v>
      </c>
      <c r="D316" s="107">
        <f t="shared" ref="D316:E317" si="49">D317</f>
        <v>20000</v>
      </c>
      <c r="E316" s="107">
        <f t="shared" si="49"/>
        <v>30585.759999999998</v>
      </c>
      <c r="F316" s="303"/>
      <c r="G316" s="107">
        <f t="shared" si="48"/>
        <v>152.9288</v>
      </c>
    </row>
    <row r="317" spans="1:7" s="36" customFormat="1" x14ac:dyDescent="0.25">
      <c r="A317" s="252" t="s">
        <v>227</v>
      </c>
      <c r="B317" s="150" t="s">
        <v>6</v>
      </c>
      <c r="C317" s="107">
        <f>C318</f>
        <v>1796.89</v>
      </c>
      <c r="D317" s="107">
        <f t="shared" si="49"/>
        <v>20000</v>
      </c>
      <c r="E317" s="107">
        <f t="shared" si="49"/>
        <v>30585.759999999998</v>
      </c>
      <c r="F317" s="303"/>
      <c r="G317" s="107">
        <f t="shared" si="48"/>
        <v>152.9288</v>
      </c>
    </row>
    <row r="318" spans="1:7" s="36" customFormat="1" x14ac:dyDescent="0.25">
      <c r="A318" s="252" t="s">
        <v>228</v>
      </c>
      <c r="B318" s="150" t="s">
        <v>52</v>
      </c>
      <c r="C318" s="107">
        <v>1796.89</v>
      </c>
      <c r="D318" s="107">
        <v>20000</v>
      </c>
      <c r="E318" s="107">
        <v>30585.759999999998</v>
      </c>
      <c r="F318" s="303"/>
      <c r="G318" s="107">
        <f t="shared" si="48"/>
        <v>152.9288</v>
      </c>
    </row>
    <row r="319" spans="1:7" s="36" customFormat="1" x14ac:dyDescent="0.25">
      <c r="A319" s="251" t="s">
        <v>139</v>
      </c>
      <c r="B319" s="150" t="s">
        <v>140</v>
      </c>
      <c r="C319" s="107">
        <f t="shared" ref="C319:E320" si="50">C320</f>
        <v>59761.34</v>
      </c>
      <c r="D319" s="107">
        <f>D320+D322</f>
        <v>281000</v>
      </c>
      <c r="E319" s="107">
        <f t="shared" si="50"/>
        <v>57346.57</v>
      </c>
      <c r="F319" s="303">
        <f t="shared" si="46"/>
        <v>95.959310818666381</v>
      </c>
      <c r="G319" s="107">
        <f t="shared" ref="G319:G331" si="51">E319/D319*100</f>
        <v>20.408032028469751</v>
      </c>
    </row>
    <row r="320" spans="1:7" s="36" customFormat="1" x14ac:dyDescent="0.25">
      <c r="A320" s="252" t="s">
        <v>227</v>
      </c>
      <c r="B320" s="150" t="s">
        <v>6</v>
      </c>
      <c r="C320" s="107">
        <f t="shared" si="50"/>
        <v>59761.34</v>
      </c>
      <c r="D320" s="107">
        <f t="shared" si="50"/>
        <v>131000</v>
      </c>
      <c r="E320" s="107">
        <f t="shared" si="50"/>
        <v>57346.57</v>
      </c>
      <c r="F320" s="303">
        <f t="shared" si="46"/>
        <v>95.959310818666381</v>
      </c>
      <c r="G320" s="107">
        <f t="shared" si="51"/>
        <v>43.776007633587788</v>
      </c>
    </row>
    <row r="321" spans="1:7" s="36" customFormat="1" x14ac:dyDescent="0.25">
      <c r="A321" s="252" t="s">
        <v>228</v>
      </c>
      <c r="B321" s="150" t="s">
        <v>52</v>
      </c>
      <c r="C321" s="107">
        <v>59761.34</v>
      </c>
      <c r="D321" s="107">
        <v>131000</v>
      </c>
      <c r="E321" s="107">
        <v>57346.57</v>
      </c>
      <c r="F321" s="303">
        <f t="shared" si="46"/>
        <v>95.959310818666381</v>
      </c>
      <c r="G321" s="107">
        <f t="shared" si="51"/>
        <v>43.776007633587788</v>
      </c>
    </row>
    <row r="322" spans="1:7" s="36" customFormat="1" x14ac:dyDescent="0.25">
      <c r="A322" s="252" t="s">
        <v>230</v>
      </c>
      <c r="B322" s="150" t="s">
        <v>7</v>
      </c>
      <c r="C322" s="107">
        <f>C323</f>
        <v>0</v>
      </c>
      <c r="D322" s="107">
        <f>D323</f>
        <v>150000</v>
      </c>
      <c r="E322" s="107"/>
      <c r="F322" s="303"/>
      <c r="G322" s="107">
        <f t="shared" si="51"/>
        <v>0</v>
      </c>
    </row>
    <row r="323" spans="1:7" s="36" customFormat="1" x14ac:dyDescent="0.25">
      <c r="A323" s="252" t="s">
        <v>231</v>
      </c>
      <c r="B323" s="150" t="s">
        <v>100</v>
      </c>
      <c r="C323" s="107"/>
      <c r="D323" s="107">
        <v>150000</v>
      </c>
      <c r="E323" s="107"/>
      <c r="F323" s="303"/>
      <c r="G323" s="107">
        <f t="shared" ref="G323" si="52">E323/D323*100</f>
        <v>0</v>
      </c>
    </row>
    <row r="324" spans="1:7" s="259" customFormat="1" x14ac:dyDescent="0.25">
      <c r="A324" s="250" t="s">
        <v>350</v>
      </c>
      <c r="B324" s="257" t="s">
        <v>351</v>
      </c>
      <c r="C324" s="258"/>
      <c r="D324" s="258"/>
      <c r="E324" s="258"/>
      <c r="F324" s="258"/>
      <c r="G324" s="258"/>
    </row>
    <row r="325" spans="1:7" s="146" customFormat="1" ht="15" customHeight="1" x14ac:dyDescent="0.25">
      <c r="A325" s="250" t="s">
        <v>166</v>
      </c>
      <c r="B325" s="89" t="s">
        <v>199</v>
      </c>
      <c r="C325" s="37">
        <f>C326+C329+C332</f>
        <v>174400</v>
      </c>
      <c r="D325" s="37">
        <f>D326+D329+D332</f>
        <v>170600</v>
      </c>
      <c r="E325" s="37">
        <f>E326+E329+E332</f>
        <v>51000</v>
      </c>
      <c r="F325" s="37">
        <f>E325/C325*100</f>
        <v>29.243119266055047</v>
      </c>
      <c r="G325" s="37">
        <f>E325/D325*100</f>
        <v>29.894490035169991</v>
      </c>
    </row>
    <row r="326" spans="1:7" s="36" customFormat="1" x14ac:dyDescent="0.25">
      <c r="A326" s="251" t="s">
        <v>155</v>
      </c>
      <c r="B326" s="150" t="s">
        <v>156</v>
      </c>
      <c r="C326" s="107">
        <f t="shared" ref="C326:E326" si="53">C327</f>
        <v>108100</v>
      </c>
      <c r="D326" s="107">
        <f t="shared" si="53"/>
        <v>118000</v>
      </c>
      <c r="E326" s="107">
        <f t="shared" si="53"/>
        <v>49000</v>
      </c>
      <c r="F326" s="107">
        <f t="shared" ref="F326:F327" si="54">E326/C326*100</f>
        <v>45.328399629972246</v>
      </c>
      <c r="G326" s="107">
        <f t="shared" si="51"/>
        <v>41.525423728813557</v>
      </c>
    </row>
    <row r="327" spans="1:7" s="36" customFormat="1" x14ac:dyDescent="0.25">
      <c r="A327" s="252" t="s">
        <v>227</v>
      </c>
      <c r="B327" s="150" t="s">
        <v>6</v>
      </c>
      <c r="C327" s="107">
        <f>C328</f>
        <v>108100</v>
      </c>
      <c r="D327" s="107">
        <f>D328</f>
        <v>118000</v>
      </c>
      <c r="E327" s="107">
        <f>E328</f>
        <v>49000</v>
      </c>
      <c r="F327" s="107">
        <f t="shared" si="54"/>
        <v>45.328399629972246</v>
      </c>
      <c r="G327" s="107">
        <f t="shared" si="51"/>
        <v>41.525423728813557</v>
      </c>
    </row>
    <row r="328" spans="1:7" s="36" customFormat="1" x14ac:dyDescent="0.25">
      <c r="A328" s="252" t="s">
        <v>229</v>
      </c>
      <c r="B328" s="150" t="s">
        <v>84</v>
      </c>
      <c r="C328" s="107">
        <v>108100</v>
      </c>
      <c r="D328" s="107">
        <v>118000</v>
      </c>
      <c r="E328" s="107">
        <v>49000</v>
      </c>
      <c r="F328" s="107">
        <f>E328/C328*100</f>
        <v>45.328399629972246</v>
      </c>
      <c r="G328" s="107">
        <f t="shared" ref="G328" si="55">E328/D328*100</f>
        <v>41.525423728813557</v>
      </c>
    </row>
    <row r="329" spans="1:7" s="36" customFormat="1" x14ac:dyDescent="0.25">
      <c r="A329" s="251" t="s">
        <v>153</v>
      </c>
      <c r="B329" s="150" t="s">
        <v>154</v>
      </c>
      <c r="C329" s="107">
        <f t="shared" ref="C329:E330" si="56">C330</f>
        <v>17600</v>
      </c>
      <c r="D329" s="107">
        <f t="shared" si="56"/>
        <v>17600</v>
      </c>
      <c r="E329" s="107">
        <f t="shared" si="56"/>
        <v>1000</v>
      </c>
      <c r="F329" s="107">
        <f t="shared" ref="F329:F331" si="57">E329/C329*100</f>
        <v>5.6818181818181817</v>
      </c>
      <c r="G329" s="107">
        <f t="shared" si="51"/>
        <v>5.6818181818181817</v>
      </c>
    </row>
    <row r="330" spans="1:7" s="36" customFormat="1" x14ac:dyDescent="0.25">
      <c r="A330" s="252" t="s">
        <v>227</v>
      </c>
      <c r="B330" s="150" t="s">
        <v>6</v>
      </c>
      <c r="C330" s="107">
        <f t="shared" si="56"/>
        <v>17600</v>
      </c>
      <c r="D330" s="107">
        <f t="shared" si="56"/>
        <v>17600</v>
      </c>
      <c r="E330" s="107">
        <f t="shared" si="56"/>
        <v>1000</v>
      </c>
      <c r="F330" s="107">
        <f t="shared" si="57"/>
        <v>5.6818181818181817</v>
      </c>
      <c r="G330" s="107">
        <f t="shared" si="51"/>
        <v>5.6818181818181817</v>
      </c>
    </row>
    <row r="331" spans="1:7" s="36" customFormat="1" x14ac:dyDescent="0.25">
      <c r="A331" s="252" t="s">
        <v>229</v>
      </c>
      <c r="B331" s="150" t="s">
        <v>84</v>
      </c>
      <c r="C331" s="107">
        <v>17600</v>
      </c>
      <c r="D331" s="107">
        <f>D669</f>
        <v>17600</v>
      </c>
      <c r="E331" s="107">
        <v>1000</v>
      </c>
      <c r="F331" s="107">
        <f t="shared" si="57"/>
        <v>5.6818181818181817</v>
      </c>
      <c r="G331" s="107">
        <f t="shared" si="51"/>
        <v>5.6818181818181817</v>
      </c>
    </row>
    <row r="332" spans="1:7" s="36" customFormat="1" x14ac:dyDescent="0.25">
      <c r="A332" s="251" t="s">
        <v>306</v>
      </c>
      <c r="B332" s="150" t="s">
        <v>307</v>
      </c>
      <c r="C332" s="107">
        <f>C333</f>
        <v>48700</v>
      </c>
      <c r="D332" s="107">
        <f t="shared" ref="D332:E333" si="58">D333</f>
        <v>35000</v>
      </c>
      <c r="E332" s="107">
        <f t="shared" si="58"/>
        <v>1000</v>
      </c>
      <c r="F332" s="107"/>
      <c r="G332" s="107">
        <f t="shared" ref="G332:G334" si="59">E332/D332*100</f>
        <v>2.8571428571428572</v>
      </c>
    </row>
    <row r="333" spans="1:7" s="36" customFormat="1" x14ac:dyDescent="0.25">
      <c r="A333" s="252" t="s">
        <v>227</v>
      </c>
      <c r="B333" s="150" t="s">
        <v>6</v>
      </c>
      <c r="C333" s="107">
        <f>C334</f>
        <v>48700</v>
      </c>
      <c r="D333" s="107">
        <f t="shared" si="58"/>
        <v>35000</v>
      </c>
      <c r="E333" s="107">
        <f t="shared" si="58"/>
        <v>1000</v>
      </c>
      <c r="F333" s="107"/>
      <c r="G333" s="107">
        <f t="shared" si="59"/>
        <v>2.8571428571428572</v>
      </c>
    </row>
    <row r="334" spans="1:7" s="36" customFormat="1" x14ac:dyDescent="0.25">
      <c r="A334" s="252" t="s">
        <v>229</v>
      </c>
      <c r="B334" s="150" t="s">
        <v>84</v>
      </c>
      <c r="C334" s="107">
        <v>48700</v>
      </c>
      <c r="D334" s="107">
        <v>35000</v>
      </c>
      <c r="E334" s="107">
        <v>1000</v>
      </c>
      <c r="F334" s="107"/>
      <c r="G334" s="107">
        <f t="shared" si="59"/>
        <v>2.8571428571428572</v>
      </c>
    </row>
    <row r="335" spans="1:7" s="146" customFormat="1" x14ac:dyDescent="0.25">
      <c r="A335" s="250" t="s">
        <v>200</v>
      </c>
      <c r="B335" s="89" t="s">
        <v>201</v>
      </c>
      <c r="C335" s="37">
        <f>C336+C341+C344</f>
        <v>2805624.7100000004</v>
      </c>
      <c r="D335" s="37">
        <f>D336+D341+D344</f>
        <v>1064000</v>
      </c>
      <c r="E335" s="37">
        <f>E336+E341+E344</f>
        <v>504965.72000000003</v>
      </c>
      <c r="F335" s="37">
        <f>E335/C335*100</f>
        <v>17.998334495706661</v>
      </c>
      <c r="G335" s="37">
        <f>E335/D335*100</f>
        <v>47.459184210526317</v>
      </c>
    </row>
    <row r="336" spans="1:7" s="36" customFormat="1" x14ac:dyDescent="0.25">
      <c r="A336" s="251" t="s">
        <v>143</v>
      </c>
      <c r="B336" s="150" t="s">
        <v>144</v>
      </c>
      <c r="C336" s="107">
        <f>C337+C339</f>
        <v>2702418.1300000004</v>
      </c>
      <c r="D336" s="107">
        <f>D337+D339</f>
        <v>956000</v>
      </c>
      <c r="E336" s="107">
        <f>E337+E339</f>
        <v>440894.83</v>
      </c>
      <c r="F336" s="107">
        <f t="shared" ref="F336:F346" si="60">E336/C336*100</f>
        <v>16.314826529083415</v>
      </c>
      <c r="G336" s="107">
        <f t="shared" ref="G336:G346" si="61">E336/D336*100</f>
        <v>46.118706066945606</v>
      </c>
    </row>
    <row r="337" spans="1:94" s="36" customFormat="1" x14ac:dyDescent="0.25">
      <c r="A337" s="252" t="s">
        <v>227</v>
      </c>
      <c r="B337" s="150" t="s">
        <v>6</v>
      </c>
      <c r="C337" s="107">
        <f>C338</f>
        <v>352367.39</v>
      </c>
      <c r="D337" s="107">
        <f>D338</f>
        <v>956000</v>
      </c>
      <c r="E337" s="107">
        <f>E338</f>
        <v>440894.83</v>
      </c>
      <c r="F337" s="107">
        <f t="shared" si="60"/>
        <v>125.12361884565992</v>
      </c>
      <c r="G337" s="107">
        <f t="shared" si="61"/>
        <v>46.118706066945606</v>
      </c>
    </row>
    <row r="338" spans="1:94" s="36" customFormat="1" x14ac:dyDescent="0.25">
      <c r="A338" s="252" t="s">
        <v>232</v>
      </c>
      <c r="B338" s="150" t="s">
        <v>102</v>
      </c>
      <c r="C338" s="107">
        <v>352367.39</v>
      </c>
      <c r="D338" s="107">
        <v>956000</v>
      </c>
      <c r="E338" s="107">
        <v>440894.83</v>
      </c>
      <c r="F338" s="107">
        <f t="shared" si="60"/>
        <v>125.12361884565992</v>
      </c>
      <c r="G338" s="107">
        <f t="shared" si="61"/>
        <v>46.118706066945606</v>
      </c>
    </row>
    <row r="339" spans="1:94" s="36" customFormat="1" x14ac:dyDescent="0.25">
      <c r="A339" s="252" t="s">
        <v>230</v>
      </c>
      <c r="B339" s="150" t="s">
        <v>7</v>
      </c>
      <c r="C339" s="107">
        <f>C340</f>
        <v>2350050.7400000002</v>
      </c>
      <c r="D339" s="107">
        <f>D340</f>
        <v>0</v>
      </c>
      <c r="E339" s="107">
        <f>E340</f>
        <v>0</v>
      </c>
      <c r="F339" s="107">
        <f t="shared" si="60"/>
        <v>0</v>
      </c>
      <c r="G339" s="107">
        <v>0</v>
      </c>
    </row>
    <row r="340" spans="1:94" s="36" customFormat="1" x14ac:dyDescent="0.25">
      <c r="A340" s="252" t="s">
        <v>231</v>
      </c>
      <c r="B340" s="150" t="s">
        <v>100</v>
      </c>
      <c r="C340" s="107">
        <v>2350050.7400000002</v>
      </c>
      <c r="D340" s="107">
        <v>0</v>
      </c>
      <c r="E340" s="107"/>
      <c r="F340" s="107">
        <f t="shared" si="60"/>
        <v>0</v>
      </c>
      <c r="G340" s="107">
        <v>0</v>
      </c>
    </row>
    <row r="341" spans="1:94" s="36" customFormat="1" x14ac:dyDescent="0.25">
      <c r="A341" s="251" t="s">
        <v>145</v>
      </c>
      <c r="B341" s="150" t="s">
        <v>146</v>
      </c>
      <c r="C341" s="107">
        <f t="shared" ref="C341:E342" si="62">C342</f>
        <v>60006.58</v>
      </c>
      <c r="D341" s="107">
        <f t="shared" si="62"/>
        <v>28000</v>
      </c>
      <c r="E341" s="107">
        <f t="shared" si="62"/>
        <v>17310.89</v>
      </c>
      <c r="F341" s="107">
        <f t="shared" si="60"/>
        <v>28.848319634280106</v>
      </c>
      <c r="G341" s="107">
        <f t="shared" si="61"/>
        <v>61.824607142857133</v>
      </c>
    </row>
    <row r="342" spans="1:94" s="36" customFormat="1" x14ac:dyDescent="0.25">
      <c r="A342" s="252" t="s">
        <v>227</v>
      </c>
      <c r="B342" s="150" t="s">
        <v>6</v>
      </c>
      <c r="C342" s="107">
        <f t="shared" si="62"/>
        <v>60006.58</v>
      </c>
      <c r="D342" s="107">
        <f t="shared" si="62"/>
        <v>28000</v>
      </c>
      <c r="E342" s="107">
        <f t="shared" si="62"/>
        <v>17310.89</v>
      </c>
      <c r="F342" s="107">
        <f t="shared" si="60"/>
        <v>28.848319634280106</v>
      </c>
      <c r="G342" s="107">
        <f t="shared" si="61"/>
        <v>61.824607142857133</v>
      </c>
    </row>
    <row r="343" spans="1:94" s="36" customFormat="1" x14ac:dyDescent="0.25">
      <c r="A343" s="252" t="s">
        <v>232</v>
      </c>
      <c r="B343" s="150" t="s">
        <v>102</v>
      </c>
      <c r="C343" s="107">
        <v>60006.58</v>
      </c>
      <c r="D343" s="107">
        <v>28000</v>
      </c>
      <c r="E343" s="107">
        <v>17310.89</v>
      </c>
      <c r="F343" s="107">
        <f t="shared" si="60"/>
        <v>28.848319634280106</v>
      </c>
      <c r="G343" s="107">
        <f t="shared" si="61"/>
        <v>61.824607142857133</v>
      </c>
    </row>
    <row r="344" spans="1:94" s="36" customFormat="1" x14ac:dyDescent="0.25">
      <c r="A344" s="251" t="s">
        <v>204</v>
      </c>
      <c r="B344" s="150" t="s">
        <v>167</v>
      </c>
      <c r="C344" s="107">
        <f t="shared" ref="C344:E345" si="63">C345</f>
        <v>43200</v>
      </c>
      <c r="D344" s="107">
        <f t="shared" si="63"/>
        <v>80000</v>
      </c>
      <c r="E344" s="107">
        <f t="shared" si="63"/>
        <v>46760</v>
      </c>
      <c r="F344" s="107">
        <f t="shared" si="60"/>
        <v>108.24074074074075</v>
      </c>
      <c r="G344" s="107">
        <f t="shared" si="61"/>
        <v>58.45</v>
      </c>
    </row>
    <row r="345" spans="1:94" s="36" customFormat="1" x14ac:dyDescent="0.25">
      <c r="A345" s="252" t="s">
        <v>227</v>
      </c>
      <c r="B345" s="150" t="s">
        <v>6</v>
      </c>
      <c r="C345" s="107">
        <f t="shared" si="63"/>
        <v>43200</v>
      </c>
      <c r="D345" s="107">
        <f t="shared" si="63"/>
        <v>80000</v>
      </c>
      <c r="E345" s="107">
        <f t="shared" si="63"/>
        <v>46760</v>
      </c>
      <c r="F345" s="107">
        <f t="shared" si="60"/>
        <v>108.24074074074075</v>
      </c>
      <c r="G345" s="107">
        <f t="shared" si="61"/>
        <v>58.45</v>
      </c>
    </row>
    <row r="346" spans="1:94" s="36" customFormat="1" x14ac:dyDescent="0.25">
      <c r="A346" s="252" t="s">
        <v>233</v>
      </c>
      <c r="B346" s="150" t="s">
        <v>234</v>
      </c>
      <c r="C346" s="107">
        <v>43200</v>
      </c>
      <c r="D346" s="107">
        <v>80000</v>
      </c>
      <c r="E346" s="107">
        <v>46760</v>
      </c>
      <c r="F346" s="107">
        <f t="shared" si="60"/>
        <v>108.24074074074075</v>
      </c>
      <c r="G346" s="107">
        <f t="shared" si="61"/>
        <v>58.45</v>
      </c>
    </row>
    <row r="347" spans="1:94" s="146" customFormat="1" x14ac:dyDescent="0.25">
      <c r="A347" s="257">
        <v>10</v>
      </c>
      <c r="B347" s="89" t="s">
        <v>202</v>
      </c>
      <c r="C347" s="37">
        <f t="shared" ref="C347:E348" si="64">C348</f>
        <v>55352.179999999993</v>
      </c>
      <c r="D347" s="37">
        <f t="shared" si="64"/>
        <v>148700</v>
      </c>
      <c r="E347" s="37">
        <f t="shared" si="64"/>
        <v>46375.03</v>
      </c>
      <c r="F347" s="37">
        <f>E347/C347*100</f>
        <v>83.781758911753798</v>
      </c>
      <c r="G347" s="37">
        <f>E347/D347*100</f>
        <v>31.186973772696703</v>
      </c>
    </row>
    <row r="348" spans="1:94" s="36" customFormat="1" x14ac:dyDescent="0.25">
      <c r="A348" s="251" t="s">
        <v>147</v>
      </c>
      <c r="B348" s="150" t="s">
        <v>148</v>
      </c>
      <c r="C348" s="107">
        <f t="shared" si="64"/>
        <v>55352.179999999993</v>
      </c>
      <c r="D348" s="107">
        <f t="shared" si="64"/>
        <v>148700</v>
      </c>
      <c r="E348" s="107">
        <f t="shared" si="64"/>
        <v>46375.03</v>
      </c>
      <c r="F348" s="107">
        <f t="shared" ref="F348:F351" si="65">E348/C348*100</f>
        <v>83.781758911753798</v>
      </c>
      <c r="G348" s="107">
        <f t="shared" ref="G348:G351" si="66">E348/D348*100</f>
        <v>31.186973772696703</v>
      </c>
    </row>
    <row r="349" spans="1:94" s="36" customFormat="1" x14ac:dyDescent="0.25">
      <c r="A349" s="252" t="s">
        <v>227</v>
      </c>
      <c r="B349" s="150" t="s">
        <v>6</v>
      </c>
      <c r="C349" s="107">
        <f>C350+C351</f>
        <v>55352.179999999993</v>
      </c>
      <c r="D349" s="107">
        <f>D350+D351</f>
        <v>148700</v>
      </c>
      <c r="E349" s="107">
        <f>E350+E351</f>
        <v>46375.03</v>
      </c>
      <c r="F349" s="107">
        <f t="shared" si="65"/>
        <v>83.781758911753798</v>
      </c>
      <c r="G349" s="107">
        <f t="shared" si="66"/>
        <v>31.186973772696703</v>
      </c>
    </row>
    <row r="350" spans="1:94" s="36" customFormat="1" x14ac:dyDescent="0.25">
      <c r="A350" s="252" t="s">
        <v>233</v>
      </c>
      <c r="B350" s="150" t="s">
        <v>234</v>
      </c>
      <c r="C350" s="107">
        <v>50898.95</v>
      </c>
      <c r="D350" s="107">
        <v>144700</v>
      </c>
      <c r="E350" s="107">
        <v>42660.13</v>
      </c>
      <c r="F350" s="107">
        <f t="shared" si="65"/>
        <v>83.813379254385396</v>
      </c>
      <c r="G350" s="107">
        <f t="shared" si="66"/>
        <v>29.481776088458879</v>
      </c>
    </row>
    <row r="351" spans="1:94" s="36" customFormat="1" x14ac:dyDescent="0.25">
      <c r="A351" s="252" t="s">
        <v>229</v>
      </c>
      <c r="B351" s="150" t="s">
        <v>84</v>
      </c>
      <c r="C351" s="107">
        <v>4453.2299999999996</v>
      </c>
      <c r="D351" s="107">
        <v>4000</v>
      </c>
      <c r="E351" s="107">
        <v>3714.9</v>
      </c>
      <c r="F351" s="107">
        <f t="shared" si="65"/>
        <v>83.420348825459286</v>
      </c>
      <c r="G351" s="107">
        <f t="shared" si="66"/>
        <v>92.872500000000002</v>
      </c>
    </row>
    <row r="352" spans="1:94" s="51" customFormat="1" x14ac:dyDescent="0.25">
      <c r="A352" s="55"/>
      <c r="B352" s="124"/>
      <c r="C352" s="72"/>
      <c r="D352" s="139"/>
      <c r="E352" s="72"/>
      <c r="F352" s="125"/>
      <c r="G352" s="125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</row>
    <row r="353" spans="1:7" x14ac:dyDescent="0.25">
      <c r="A353" s="24"/>
      <c r="B353" s="8" t="s">
        <v>113</v>
      </c>
      <c r="C353" s="9"/>
      <c r="D353" s="9"/>
      <c r="E353" s="9"/>
      <c r="F353" s="9"/>
      <c r="G353" s="9"/>
    </row>
    <row r="354" spans="1:7" x14ac:dyDescent="0.25">
      <c r="A354" s="24"/>
      <c r="B354" s="8"/>
      <c r="C354" s="9"/>
      <c r="D354" s="9"/>
      <c r="E354" s="9"/>
      <c r="F354" s="9"/>
      <c r="G354" s="9"/>
    </row>
    <row r="355" spans="1:7" s="218" customFormat="1" x14ac:dyDescent="0.25">
      <c r="A355" s="216"/>
      <c r="B355" s="217" t="s">
        <v>173</v>
      </c>
      <c r="C355" s="217"/>
      <c r="D355" s="217"/>
      <c r="E355" s="217"/>
      <c r="F355" s="217"/>
      <c r="G355" s="217"/>
    </row>
    <row r="356" spans="1:7" x14ac:dyDescent="0.25">
      <c r="A356" s="24"/>
      <c r="B356" s="86"/>
      <c r="C356" s="9"/>
      <c r="D356" s="9"/>
      <c r="E356" s="9"/>
      <c r="F356" s="9"/>
      <c r="G356" s="9"/>
    </row>
    <row r="357" spans="1:7" ht="60" x14ac:dyDescent="0.25">
      <c r="A357" s="1" t="s">
        <v>13</v>
      </c>
      <c r="B357" s="2" t="s">
        <v>14</v>
      </c>
      <c r="C357" s="2" t="s">
        <v>310</v>
      </c>
      <c r="D357" s="2" t="s">
        <v>337</v>
      </c>
      <c r="E357" s="2" t="s">
        <v>376</v>
      </c>
      <c r="F357" s="2" t="s">
        <v>223</v>
      </c>
      <c r="G357" s="2" t="s">
        <v>15</v>
      </c>
    </row>
    <row r="358" spans="1:7" x14ac:dyDescent="0.25">
      <c r="A358" s="3">
        <v>1</v>
      </c>
      <c r="B358" s="3">
        <v>2</v>
      </c>
      <c r="C358" s="3">
        <v>3</v>
      </c>
      <c r="D358" s="3">
        <v>5</v>
      </c>
      <c r="E358" s="3">
        <v>6</v>
      </c>
      <c r="F358" s="3">
        <v>7</v>
      </c>
      <c r="G358" s="3">
        <v>8</v>
      </c>
    </row>
    <row r="359" spans="1:7" x14ac:dyDescent="0.25">
      <c r="A359" s="4">
        <v>8</v>
      </c>
      <c r="B359" s="5" t="s">
        <v>9</v>
      </c>
      <c r="C359" s="5"/>
      <c r="D359" s="5">
        <f>+D360</f>
        <v>1150000</v>
      </c>
      <c r="E359" s="5">
        <f>E360</f>
        <v>725959.89</v>
      </c>
      <c r="F359" s="5"/>
      <c r="G359" s="5">
        <f>E359/D359*100</f>
        <v>63.126946956521749</v>
      </c>
    </row>
    <row r="360" spans="1:7" x14ac:dyDescent="0.25">
      <c r="A360" s="4">
        <v>84</v>
      </c>
      <c r="B360" s="5" t="s">
        <v>177</v>
      </c>
      <c r="C360" s="5"/>
      <c r="D360" s="5">
        <v>1150000</v>
      </c>
      <c r="E360" s="5">
        <f>E361</f>
        <v>725959.89</v>
      </c>
      <c r="F360" s="5"/>
      <c r="G360" s="5">
        <f>E360/D360*100</f>
        <v>63.126946956521749</v>
      </c>
    </row>
    <row r="361" spans="1:7" x14ac:dyDescent="0.25">
      <c r="A361" s="4">
        <v>844</v>
      </c>
      <c r="B361" s="5" t="s">
        <v>358</v>
      </c>
      <c r="C361" s="5"/>
      <c r="D361" s="5"/>
      <c r="E361" s="5">
        <f>E362</f>
        <v>725959.89</v>
      </c>
      <c r="F361" s="5"/>
      <c r="G361" s="5"/>
    </row>
    <row r="362" spans="1:7" s="331" customFormat="1" x14ac:dyDescent="0.25">
      <c r="A362" s="329">
        <v>8443</v>
      </c>
      <c r="B362" s="330" t="s">
        <v>359</v>
      </c>
      <c r="C362" s="330"/>
      <c r="D362" s="330"/>
      <c r="E362" s="330">
        <v>725959.89</v>
      </c>
      <c r="F362" s="330"/>
      <c r="G362" s="330"/>
    </row>
    <row r="363" spans="1:7" x14ac:dyDescent="0.25">
      <c r="A363" s="6"/>
      <c r="B363" s="7"/>
      <c r="C363" s="7"/>
      <c r="D363" s="7"/>
      <c r="E363" s="7"/>
      <c r="F363" s="38"/>
      <c r="G363" s="5"/>
    </row>
    <row r="364" spans="1:7" s="15" customFormat="1" x14ac:dyDescent="0.25">
      <c r="A364" s="4">
        <v>5</v>
      </c>
      <c r="B364" s="5" t="s">
        <v>10</v>
      </c>
      <c r="C364" s="5">
        <f>C365</f>
        <v>0</v>
      </c>
      <c r="D364" s="5">
        <f>D365</f>
        <v>730000</v>
      </c>
      <c r="E364" s="5">
        <f>E365</f>
        <v>300000</v>
      </c>
      <c r="F364" s="5"/>
      <c r="G364" s="5"/>
    </row>
    <row r="365" spans="1:7" s="15" customFormat="1" x14ac:dyDescent="0.25">
      <c r="A365" s="4">
        <v>54</v>
      </c>
      <c r="B365" s="5" t="s">
        <v>261</v>
      </c>
      <c r="C365" s="5">
        <f>C366</f>
        <v>0</v>
      </c>
      <c r="D365" s="5">
        <v>730000</v>
      </c>
      <c r="E365" s="5">
        <f>E366</f>
        <v>300000</v>
      </c>
      <c r="F365" s="5"/>
      <c r="G365" s="5"/>
    </row>
    <row r="366" spans="1:7" s="15" customFormat="1" x14ac:dyDescent="0.25">
      <c r="A366" s="4">
        <v>544</v>
      </c>
      <c r="B366" s="5" t="s">
        <v>366</v>
      </c>
      <c r="C366" s="5">
        <f>C367</f>
        <v>0</v>
      </c>
      <c r="D366" s="5"/>
      <c r="E366" s="5">
        <f>E367</f>
        <v>300000</v>
      </c>
      <c r="F366" s="5"/>
      <c r="G366" s="5"/>
    </row>
    <row r="367" spans="1:7" s="276" customFormat="1" x14ac:dyDescent="0.25">
      <c r="A367" s="274">
        <v>5443</v>
      </c>
      <c r="B367" s="333" t="s">
        <v>367</v>
      </c>
      <c r="C367" s="275"/>
      <c r="D367" s="275"/>
      <c r="E367" s="275">
        <v>300000</v>
      </c>
      <c r="F367" s="275"/>
      <c r="G367" s="275"/>
    </row>
    <row r="368" spans="1:7" x14ac:dyDescent="0.25">
      <c r="A368" s="15"/>
      <c r="B368" s="8"/>
      <c r="C368" s="8"/>
      <c r="D368" s="8"/>
      <c r="E368" s="8"/>
      <c r="F368" s="8"/>
      <c r="G368" s="8"/>
    </row>
    <row r="369" spans="1:94" s="137" customFormat="1" x14ac:dyDescent="0.25">
      <c r="B369" s="138"/>
      <c r="C369" s="138"/>
      <c r="D369" s="138"/>
      <c r="E369" s="138"/>
      <c r="F369" s="138"/>
      <c r="G369" s="138"/>
    </row>
    <row r="370" spans="1:94" s="137" customFormat="1" x14ac:dyDescent="0.25">
      <c r="B370" s="138"/>
      <c r="C370" s="138"/>
      <c r="D370" s="138"/>
      <c r="E370" s="138"/>
      <c r="F370" s="138"/>
      <c r="G370" s="138"/>
    </row>
    <row r="371" spans="1:94" s="219" customFormat="1" x14ac:dyDescent="0.25">
      <c r="B371" s="220" t="s">
        <v>174</v>
      </c>
      <c r="C371" s="220"/>
      <c r="D371" s="220"/>
      <c r="E371" s="220"/>
      <c r="F371" s="220"/>
      <c r="G371" s="221"/>
    </row>
    <row r="372" spans="1:94" x14ac:dyDescent="0.25">
      <c r="B372" s="9"/>
      <c r="C372" s="9"/>
      <c r="D372" s="9"/>
      <c r="E372" s="9"/>
      <c r="F372" s="75"/>
      <c r="G372" s="8"/>
    </row>
    <row r="373" spans="1:94" ht="60" x14ac:dyDescent="0.25">
      <c r="A373" s="1" t="s">
        <v>163</v>
      </c>
      <c r="B373" s="2" t="s">
        <v>14</v>
      </c>
      <c r="C373" s="2" t="s">
        <v>309</v>
      </c>
      <c r="D373" s="2" t="s">
        <v>337</v>
      </c>
      <c r="E373" s="2" t="s">
        <v>376</v>
      </c>
      <c r="F373" s="2" t="s">
        <v>223</v>
      </c>
      <c r="G373" s="2" t="s">
        <v>15</v>
      </c>
    </row>
    <row r="374" spans="1:94" s="55" customFormat="1" x14ac:dyDescent="0.25">
      <c r="A374" s="3">
        <v>1</v>
      </c>
      <c r="B374" s="3">
        <v>2</v>
      </c>
      <c r="C374" s="3">
        <v>3</v>
      </c>
      <c r="D374" s="3">
        <v>5</v>
      </c>
      <c r="E374" s="3">
        <v>6</v>
      </c>
      <c r="F374" s="3">
        <v>7</v>
      </c>
      <c r="G374" s="3">
        <v>8</v>
      </c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</row>
    <row r="375" spans="1:94" ht="15" customHeight="1" x14ac:dyDescent="0.25">
      <c r="A375" s="82"/>
      <c r="B375" s="83"/>
      <c r="C375" s="84"/>
      <c r="D375" s="84"/>
      <c r="E375" s="84"/>
      <c r="F375" s="80"/>
      <c r="G375" s="81"/>
    </row>
    <row r="376" spans="1:94" x14ac:dyDescent="0.25">
      <c r="A376" s="52" t="s">
        <v>166</v>
      </c>
      <c r="B376" s="4" t="s">
        <v>260</v>
      </c>
      <c r="C376" s="5"/>
      <c r="D376" s="5">
        <f>D377</f>
        <v>1150000</v>
      </c>
      <c r="E376" s="5">
        <f>E377</f>
        <v>725959.89</v>
      </c>
      <c r="F376" s="5"/>
      <c r="G376" s="11"/>
    </row>
    <row r="377" spans="1:94" x14ac:dyDescent="0.25">
      <c r="A377" s="26">
        <v>8</v>
      </c>
      <c r="B377" s="4" t="s">
        <v>9</v>
      </c>
      <c r="C377" s="5"/>
      <c r="D377" s="5">
        <f>+D378</f>
        <v>1150000</v>
      </c>
      <c r="E377" s="5">
        <f>E378</f>
        <v>725959.89</v>
      </c>
      <c r="F377" s="5"/>
      <c r="G377" s="11"/>
    </row>
    <row r="378" spans="1:94" x14ac:dyDescent="0.25">
      <c r="A378" s="70">
        <v>84</v>
      </c>
      <c r="B378" s="98" t="s">
        <v>177</v>
      </c>
      <c r="C378" s="71"/>
      <c r="D378" s="71">
        <v>1150000</v>
      </c>
      <c r="E378" s="71">
        <v>725959.89</v>
      </c>
      <c r="F378" s="78"/>
      <c r="G378" s="77"/>
    </row>
    <row r="379" spans="1:94" s="55" customFormat="1" x14ac:dyDescent="0.25">
      <c r="A379" s="3"/>
      <c r="B379" s="3"/>
      <c r="C379" s="3"/>
      <c r="D379" s="3"/>
      <c r="E379" s="3"/>
      <c r="F379" s="3"/>
      <c r="G379" s="3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</row>
    <row r="380" spans="1:94" s="55" customFormat="1" x14ac:dyDescent="0.25">
      <c r="A380" s="52" t="s">
        <v>130</v>
      </c>
      <c r="B380" s="4" t="s">
        <v>129</v>
      </c>
      <c r="C380" s="5">
        <f>C381</f>
        <v>0</v>
      </c>
      <c r="D380" s="5">
        <f t="shared" ref="D380" si="67">D381</f>
        <v>730000</v>
      </c>
      <c r="E380" s="5">
        <f>E381</f>
        <v>300000</v>
      </c>
      <c r="F380" s="5"/>
      <c r="G380" s="5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</row>
    <row r="381" spans="1:94" s="55" customFormat="1" x14ac:dyDescent="0.25">
      <c r="A381" s="26">
        <v>5</v>
      </c>
      <c r="B381" s="4" t="s">
        <v>10</v>
      </c>
      <c r="C381" s="5">
        <f>C382</f>
        <v>0</v>
      </c>
      <c r="D381" s="5">
        <f>D382</f>
        <v>730000</v>
      </c>
      <c r="E381" s="5">
        <f>E382</f>
        <v>300000</v>
      </c>
      <c r="F381" s="5"/>
      <c r="G381" s="5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</row>
    <row r="382" spans="1:94" s="299" customFormat="1" x14ac:dyDescent="0.25">
      <c r="A382" s="293">
        <v>54</v>
      </c>
      <c r="B382" s="296" t="s">
        <v>261</v>
      </c>
      <c r="C382" s="296"/>
      <c r="D382" s="296">
        <v>730000</v>
      </c>
      <c r="E382" s="296">
        <v>300000</v>
      </c>
      <c r="F382" s="296"/>
      <c r="G382" s="296"/>
    </row>
    <row r="383" spans="1:94" s="55" customFormat="1" x14ac:dyDescent="0.25">
      <c r="A383" s="14"/>
      <c r="B383" s="15"/>
      <c r="C383" s="8"/>
      <c r="D383" s="8"/>
      <c r="E383" s="8"/>
      <c r="F383" s="8"/>
      <c r="G383" s="8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</row>
    <row r="384" spans="1:94" s="55" customFormat="1" x14ac:dyDescent="0.25">
      <c r="A384" s="126"/>
      <c r="B384" s="127"/>
      <c r="C384" s="128"/>
      <c r="D384" s="128"/>
      <c r="E384" s="128"/>
      <c r="F384" s="129"/>
      <c r="G384" s="129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</row>
    <row r="385" spans="1:7" s="110" customFormat="1" x14ac:dyDescent="0.25">
      <c r="A385" s="121" t="s">
        <v>93</v>
      </c>
      <c r="B385" s="109" t="s">
        <v>92</v>
      </c>
    </row>
    <row r="386" spans="1:7" s="110" customFormat="1" x14ac:dyDescent="0.25">
      <c r="A386" s="408" t="s">
        <v>94</v>
      </c>
      <c r="B386" s="408"/>
      <c r="C386" s="408"/>
      <c r="D386" s="408"/>
      <c r="E386" s="408"/>
      <c r="F386" s="408"/>
      <c r="G386" s="408"/>
    </row>
    <row r="387" spans="1:7" s="110" customFormat="1" x14ac:dyDescent="0.25">
      <c r="A387" s="120"/>
      <c r="B387" s="120"/>
      <c r="C387" s="120"/>
      <c r="D387" s="120"/>
      <c r="E387" s="120"/>
      <c r="F387" s="120"/>
      <c r="G387" s="120"/>
    </row>
    <row r="388" spans="1:7" s="110" customFormat="1" x14ac:dyDescent="0.25">
      <c r="A388" s="110" t="s">
        <v>190</v>
      </c>
    </row>
    <row r="389" spans="1:7" s="110" customFormat="1" x14ac:dyDescent="0.25">
      <c r="A389" s="110" t="s">
        <v>191</v>
      </c>
    </row>
    <row r="390" spans="1:7" s="110" customFormat="1" x14ac:dyDescent="0.25"/>
    <row r="391" spans="1:7" s="110" customFormat="1" x14ac:dyDescent="0.25"/>
    <row r="392" spans="1:7" s="222" customFormat="1" x14ac:dyDescent="0.25">
      <c r="A392" s="222" t="s">
        <v>188</v>
      </c>
    </row>
    <row r="393" spans="1:7" ht="30" x14ac:dyDescent="0.25">
      <c r="A393" s="409" t="s">
        <v>95</v>
      </c>
      <c r="B393" s="410"/>
      <c r="C393" s="411"/>
      <c r="D393" s="2" t="s">
        <v>337</v>
      </c>
      <c r="E393" s="204" t="s">
        <v>376</v>
      </c>
      <c r="F393" s="409" t="s">
        <v>3</v>
      </c>
      <c r="G393" s="411"/>
    </row>
    <row r="394" spans="1:7" x14ac:dyDescent="0.25">
      <c r="A394" s="339" t="s">
        <v>96</v>
      </c>
      <c r="B394" s="383"/>
      <c r="C394" s="340"/>
      <c r="D394" s="5">
        <f>D409</f>
        <v>6922000</v>
      </c>
      <c r="E394" s="112">
        <f>E409</f>
        <v>3216643.5699999994</v>
      </c>
      <c r="F394" s="341">
        <f>E394/D394*100</f>
        <v>46.469857989020511</v>
      </c>
      <c r="G394" s="342"/>
    </row>
    <row r="395" spans="1:7" ht="15" customHeight="1" x14ac:dyDescent="0.25">
      <c r="A395" s="339" t="s">
        <v>262</v>
      </c>
      <c r="B395" s="383"/>
      <c r="C395" s="340"/>
      <c r="D395" s="5">
        <f>D396</f>
        <v>807600</v>
      </c>
      <c r="E395" s="112">
        <f>E396</f>
        <v>340357.99</v>
      </c>
      <c r="F395" s="341">
        <f t="shared" ref="F395:F400" si="68">E395/D395*100</f>
        <v>42.144377166914317</v>
      </c>
      <c r="G395" s="342"/>
    </row>
    <row r="396" spans="1:7" x14ac:dyDescent="0.25">
      <c r="A396" s="352" t="s">
        <v>263</v>
      </c>
      <c r="B396" s="384"/>
      <c r="C396" s="345"/>
      <c r="D396" s="7">
        <f>D411</f>
        <v>807600</v>
      </c>
      <c r="E396" s="115">
        <f>E411</f>
        <v>340357.99</v>
      </c>
      <c r="F396" s="385">
        <f t="shared" si="68"/>
        <v>42.144377166914317</v>
      </c>
      <c r="G396" s="386"/>
    </row>
    <row r="397" spans="1:7" x14ac:dyDescent="0.25">
      <c r="A397" s="339" t="s">
        <v>97</v>
      </c>
      <c r="B397" s="383"/>
      <c r="C397" s="340"/>
      <c r="D397" s="5">
        <f>D398</f>
        <v>3505900</v>
      </c>
      <c r="E397" s="112">
        <f>E398</f>
        <v>1819478.9499999997</v>
      </c>
      <c r="F397" s="341">
        <f t="shared" si="68"/>
        <v>51.897628283750244</v>
      </c>
      <c r="G397" s="342"/>
    </row>
    <row r="398" spans="1:7" x14ac:dyDescent="0.25">
      <c r="A398" s="352" t="s">
        <v>98</v>
      </c>
      <c r="B398" s="384"/>
      <c r="C398" s="345"/>
      <c r="D398" s="7">
        <f>D459</f>
        <v>3505900</v>
      </c>
      <c r="E398" s="115">
        <f>E459</f>
        <v>1819478.9499999997</v>
      </c>
      <c r="F398" s="385">
        <f t="shared" si="68"/>
        <v>51.897628283750244</v>
      </c>
      <c r="G398" s="386"/>
    </row>
    <row r="399" spans="1:7" x14ac:dyDescent="0.25">
      <c r="A399" s="339" t="s">
        <v>205</v>
      </c>
      <c r="B399" s="383"/>
      <c r="C399" s="340"/>
      <c r="D399" s="5">
        <f>D400</f>
        <v>1740500</v>
      </c>
      <c r="E399" s="112">
        <f>E400</f>
        <v>617340.75</v>
      </c>
      <c r="F399" s="341">
        <f t="shared" si="68"/>
        <v>35.46916116058604</v>
      </c>
      <c r="G399" s="342"/>
    </row>
    <row r="400" spans="1:7" x14ac:dyDescent="0.25">
      <c r="A400" s="352" t="s">
        <v>308</v>
      </c>
      <c r="B400" s="384"/>
      <c r="C400" s="345"/>
      <c r="D400" s="7">
        <f>D593</f>
        <v>1740500</v>
      </c>
      <c r="E400" s="115">
        <f>E593</f>
        <v>617340.75</v>
      </c>
      <c r="F400" s="385">
        <f t="shared" si="68"/>
        <v>35.46916116058604</v>
      </c>
      <c r="G400" s="386"/>
    </row>
    <row r="401" spans="1:94" x14ac:dyDescent="0.25">
      <c r="A401" s="339" t="s">
        <v>123</v>
      </c>
      <c r="B401" s="383"/>
      <c r="C401" s="340"/>
      <c r="D401" s="5">
        <f>D402</f>
        <v>818000</v>
      </c>
      <c r="E401" s="112">
        <f>E402</f>
        <v>439465.88</v>
      </c>
      <c r="F401" s="341">
        <f t="shared" ref="F401:F402" si="69">E401/D401*100</f>
        <v>53.724435207823959</v>
      </c>
      <c r="G401" s="342"/>
    </row>
    <row r="402" spans="1:94" x14ac:dyDescent="0.25">
      <c r="A402" s="352" t="s">
        <v>124</v>
      </c>
      <c r="B402" s="384"/>
      <c r="C402" s="345"/>
      <c r="D402" s="7">
        <f>D691</f>
        <v>818000</v>
      </c>
      <c r="E402" s="115">
        <f>E691</f>
        <v>439465.88</v>
      </c>
      <c r="F402" s="385">
        <f t="shared" si="69"/>
        <v>53.724435207823959</v>
      </c>
      <c r="G402" s="386"/>
    </row>
    <row r="403" spans="1:94" s="36" customFormat="1" x14ac:dyDescent="0.25">
      <c r="A403" s="403" t="s">
        <v>353</v>
      </c>
      <c r="B403" s="404"/>
      <c r="C403" s="189"/>
      <c r="D403" s="37">
        <f>D404</f>
        <v>50000</v>
      </c>
      <c r="E403" s="112">
        <f>E404</f>
        <v>0</v>
      </c>
      <c r="F403" s="371">
        <f>E403/D403*100</f>
        <v>0</v>
      </c>
      <c r="G403" s="372"/>
    </row>
    <row r="404" spans="1:94" s="36" customFormat="1" x14ac:dyDescent="0.25">
      <c r="A404" s="405" t="s">
        <v>354</v>
      </c>
      <c r="B404" s="406"/>
      <c r="C404" s="152"/>
      <c r="D404" s="107">
        <f>D791</f>
        <v>50000</v>
      </c>
      <c r="E404" s="115">
        <f>E791</f>
        <v>0</v>
      </c>
      <c r="F404" s="401">
        <f>E404/D404*100</f>
        <v>0</v>
      </c>
      <c r="G404" s="402"/>
    </row>
    <row r="405" spans="1:94" s="223" customFormat="1" ht="15.75" customHeight="1" x14ac:dyDescent="0.25">
      <c r="A405" s="223" t="s">
        <v>189</v>
      </c>
    </row>
    <row r="406" spans="1:94" ht="15.75" customHeight="1" x14ac:dyDescent="0.25"/>
    <row r="407" spans="1:94" ht="30" customHeight="1" x14ac:dyDescent="0.25">
      <c r="A407" s="1" t="s">
        <v>168</v>
      </c>
      <c r="B407" s="392" t="s">
        <v>172</v>
      </c>
      <c r="C407" s="393"/>
      <c r="D407" s="204" t="s">
        <v>337</v>
      </c>
      <c r="E407" s="204" t="s">
        <v>376</v>
      </c>
      <c r="F407" s="392" t="s">
        <v>99</v>
      </c>
      <c r="G407" s="394"/>
    </row>
    <row r="408" spans="1:94" x14ac:dyDescent="0.25">
      <c r="A408" s="34">
        <v>1</v>
      </c>
      <c r="B408" s="395">
        <v>2</v>
      </c>
      <c r="C408" s="396"/>
      <c r="D408" s="325">
        <v>4</v>
      </c>
      <c r="E408" s="325">
        <v>5</v>
      </c>
      <c r="F408" s="395">
        <v>6</v>
      </c>
      <c r="G408" s="396"/>
    </row>
    <row r="409" spans="1:94" s="229" customFormat="1" x14ac:dyDescent="0.25">
      <c r="A409" s="227"/>
      <c r="B409" s="397" t="s">
        <v>45</v>
      </c>
      <c r="C409" s="398"/>
      <c r="D409" s="326">
        <f>D410+D458+D592+D690+D790</f>
        <v>6922000</v>
      </c>
      <c r="E409" s="228">
        <f>E410+E458+E592+E690</f>
        <v>3216643.5699999994</v>
      </c>
      <c r="F409" s="399">
        <f>E409/D409*100</f>
        <v>46.469857989020511</v>
      </c>
      <c r="G409" s="400"/>
    </row>
    <row r="410" spans="1:94" s="226" customFormat="1" x14ac:dyDescent="0.25">
      <c r="A410" s="224"/>
      <c r="B410" s="361" t="s">
        <v>262</v>
      </c>
      <c r="C410" s="362"/>
      <c r="D410" s="327">
        <f>D411</f>
        <v>807600</v>
      </c>
      <c r="E410" s="225">
        <f>E411</f>
        <v>340357.99</v>
      </c>
      <c r="F410" s="363">
        <f t="shared" ref="F410:F417" si="70">E410/D410*100</f>
        <v>42.144377166914317</v>
      </c>
      <c r="G410" s="364"/>
    </row>
    <row r="411" spans="1:94" s="233" customFormat="1" x14ac:dyDescent="0.25">
      <c r="A411" s="230"/>
      <c r="B411" s="388" t="s">
        <v>263</v>
      </c>
      <c r="C411" s="389"/>
      <c r="D411" s="231">
        <f>D412</f>
        <v>807600</v>
      </c>
      <c r="E411" s="231">
        <f>E412</f>
        <v>340357.99</v>
      </c>
      <c r="F411" s="390">
        <f t="shared" si="70"/>
        <v>42.144377166914317</v>
      </c>
      <c r="G411" s="391"/>
      <c r="H411" s="232"/>
      <c r="I411" s="232"/>
      <c r="J411" s="232"/>
      <c r="K411" s="232"/>
      <c r="L411" s="232"/>
      <c r="M411" s="232"/>
      <c r="N411" s="232"/>
      <c r="O411" s="232"/>
      <c r="P411" s="232"/>
      <c r="Q411" s="232"/>
      <c r="R411" s="232"/>
      <c r="S411" s="232"/>
      <c r="T411" s="232"/>
      <c r="U411" s="232"/>
      <c r="V411" s="232"/>
      <c r="W411" s="232"/>
      <c r="X411" s="232"/>
      <c r="Y411" s="232"/>
      <c r="Z411" s="232"/>
      <c r="AA411" s="232"/>
      <c r="AB411" s="232"/>
      <c r="AC411" s="232"/>
      <c r="AD411" s="232"/>
      <c r="AE411" s="232"/>
      <c r="AF411" s="232"/>
      <c r="AG411" s="232"/>
      <c r="AH411" s="232"/>
      <c r="AI411" s="232"/>
      <c r="AJ411" s="232"/>
      <c r="AK411" s="232"/>
      <c r="AL411" s="232"/>
      <c r="AM411" s="232"/>
      <c r="AN411" s="232"/>
      <c r="AO411" s="232"/>
      <c r="AP411" s="232"/>
      <c r="AQ411" s="232"/>
      <c r="AR411" s="232"/>
      <c r="AS411" s="232"/>
      <c r="AT411" s="232"/>
      <c r="AU411" s="232"/>
      <c r="AV411" s="232"/>
      <c r="AW411" s="232"/>
      <c r="AX411" s="232"/>
      <c r="AY411" s="232"/>
      <c r="AZ411" s="232"/>
      <c r="BA411" s="232"/>
      <c r="BB411" s="232"/>
      <c r="BC411" s="232"/>
      <c r="BD411" s="232"/>
      <c r="BE411" s="232"/>
      <c r="BF411" s="232"/>
      <c r="BG411" s="232"/>
      <c r="BH411" s="232"/>
      <c r="BI411" s="232"/>
      <c r="BJ411" s="232"/>
      <c r="BK411" s="232"/>
      <c r="BL411" s="232"/>
      <c r="BM411" s="232"/>
      <c r="BN411" s="232"/>
      <c r="BO411" s="232"/>
      <c r="BP411" s="232"/>
      <c r="BQ411" s="232"/>
      <c r="BR411" s="232"/>
      <c r="BS411" s="232"/>
      <c r="BT411" s="232"/>
      <c r="BU411" s="232"/>
      <c r="BV411" s="232"/>
      <c r="BW411" s="232"/>
      <c r="BX411" s="232"/>
      <c r="BY411" s="232"/>
      <c r="BZ411" s="232"/>
      <c r="CA411" s="232"/>
      <c r="CB411" s="232"/>
      <c r="CC411" s="232"/>
      <c r="CD411" s="232"/>
      <c r="CE411" s="232"/>
      <c r="CF411" s="232"/>
      <c r="CG411" s="232"/>
      <c r="CH411" s="232"/>
      <c r="CI411" s="232"/>
      <c r="CJ411" s="232"/>
      <c r="CK411" s="232"/>
      <c r="CL411" s="232"/>
      <c r="CM411" s="232"/>
      <c r="CN411" s="232"/>
      <c r="CO411" s="232"/>
      <c r="CP411" s="232"/>
    </row>
    <row r="412" spans="1:94" s="212" customFormat="1" x14ac:dyDescent="0.25">
      <c r="A412" s="237"/>
      <c r="B412" s="365" t="s">
        <v>264</v>
      </c>
      <c r="C412" s="387"/>
      <c r="D412" s="238">
        <f>D413+D435+D428+D442+D450</f>
        <v>807600</v>
      </c>
      <c r="E412" s="238">
        <f>E413+E435+E428+E442+E450</f>
        <v>340357.99</v>
      </c>
      <c r="F412" s="367">
        <f t="shared" si="70"/>
        <v>42.144377166914317</v>
      </c>
      <c r="G412" s="368"/>
    </row>
    <row r="413" spans="1:94" x14ac:dyDescent="0.25">
      <c r="A413" s="4"/>
      <c r="B413" s="339" t="s">
        <v>105</v>
      </c>
      <c r="C413" s="340"/>
      <c r="D413" s="5">
        <f>D416+D423</f>
        <v>750000</v>
      </c>
      <c r="E413" s="37">
        <f>E416+E423</f>
        <v>316057.99</v>
      </c>
      <c r="F413" s="341">
        <f t="shared" si="70"/>
        <v>42.14106533333333</v>
      </c>
      <c r="G413" s="342"/>
    </row>
    <row r="414" spans="1:94" s="66" customFormat="1" x14ac:dyDescent="0.25">
      <c r="A414" s="268"/>
      <c r="B414" s="269" t="s">
        <v>246</v>
      </c>
      <c r="C414" s="68"/>
      <c r="D414" s="270">
        <f>D416+D423</f>
        <v>750000</v>
      </c>
      <c r="E414" s="271">
        <f>E415</f>
        <v>316057.99</v>
      </c>
      <c r="F414" s="272"/>
      <c r="G414" s="273">
        <f>E414/D414*100</f>
        <v>42.14106533333333</v>
      </c>
    </row>
    <row r="415" spans="1:94" s="66" customFormat="1" x14ac:dyDescent="0.25">
      <c r="A415" s="60" t="s">
        <v>130</v>
      </c>
      <c r="B415" s="61" t="s">
        <v>129</v>
      </c>
      <c r="C415" s="62"/>
      <c r="D415" s="63">
        <v>750000</v>
      </c>
      <c r="E415" s="63">
        <f>E416+E423</f>
        <v>316057.99</v>
      </c>
      <c r="F415" s="64"/>
      <c r="G415" s="65">
        <f>E415/D415*100</f>
        <v>42.14106533333333</v>
      </c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</row>
    <row r="416" spans="1:94" x14ac:dyDescent="0.25">
      <c r="A416" s="4">
        <v>3</v>
      </c>
      <c r="B416" s="339" t="s">
        <v>6</v>
      </c>
      <c r="C416" s="340"/>
      <c r="D416" s="5">
        <f>D417</f>
        <v>50000</v>
      </c>
      <c r="E416" s="5">
        <f>E417</f>
        <v>16057.99</v>
      </c>
      <c r="F416" s="341">
        <f t="shared" si="70"/>
        <v>32.11598</v>
      </c>
      <c r="G416" s="342"/>
    </row>
    <row r="417" spans="1:94" x14ac:dyDescent="0.25">
      <c r="A417" s="4">
        <v>32</v>
      </c>
      <c r="B417" s="339" t="s">
        <v>52</v>
      </c>
      <c r="C417" s="340"/>
      <c r="D417" s="5">
        <v>50000</v>
      </c>
      <c r="E417" s="5">
        <f>E418+E420</f>
        <v>16057.99</v>
      </c>
      <c r="F417" s="341">
        <f t="shared" si="70"/>
        <v>32.11598</v>
      </c>
      <c r="G417" s="342"/>
    </row>
    <row r="418" spans="1:94" x14ac:dyDescent="0.25">
      <c r="A418" s="4">
        <v>323</v>
      </c>
      <c r="B418" s="339" t="s">
        <v>64</v>
      </c>
      <c r="C418" s="340"/>
      <c r="D418" s="5"/>
      <c r="E418" s="5">
        <f>E419</f>
        <v>2090</v>
      </c>
      <c r="F418" s="341"/>
      <c r="G418" s="342"/>
    </row>
    <row r="419" spans="1:94" x14ac:dyDescent="0.25">
      <c r="A419" s="6">
        <v>3237</v>
      </c>
      <c r="B419" s="352" t="s">
        <v>70</v>
      </c>
      <c r="C419" s="345"/>
      <c r="D419" s="7"/>
      <c r="E419" s="7">
        <v>2090</v>
      </c>
      <c r="F419" s="73"/>
      <c r="G419" s="74"/>
    </row>
    <row r="420" spans="1:94" x14ac:dyDescent="0.25">
      <c r="A420" s="4">
        <v>329</v>
      </c>
      <c r="B420" s="339" t="s">
        <v>73</v>
      </c>
      <c r="C420" s="345"/>
      <c r="D420" s="5"/>
      <c r="E420" s="5">
        <f>E421+E422</f>
        <v>13967.99</v>
      </c>
      <c r="F420" s="341"/>
      <c r="G420" s="342"/>
    </row>
    <row r="421" spans="1:94" s="149" customFormat="1" x14ac:dyDescent="0.25">
      <c r="A421" s="147">
        <v>3291</v>
      </c>
      <c r="B421" s="162" t="s">
        <v>207</v>
      </c>
      <c r="C421" s="163"/>
      <c r="D421" s="148"/>
      <c r="E421" s="148">
        <v>12072.59</v>
      </c>
      <c r="F421" s="164"/>
      <c r="G421" s="165"/>
    </row>
    <row r="422" spans="1:94" x14ac:dyDescent="0.25">
      <c r="A422" s="19">
        <v>3293</v>
      </c>
      <c r="B422" s="359" t="s">
        <v>75</v>
      </c>
      <c r="C422" s="360"/>
      <c r="D422" s="20"/>
      <c r="E422" s="20">
        <v>1895.4</v>
      </c>
      <c r="F422" s="341"/>
      <c r="G422" s="342"/>
    </row>
    <row r="423" spans="1:94" x14ac:dyDescent="0.25">
      <c r="A423" s="4">
        <v>5</v>
      </c>
      <c r="B423" s="339" t="s">
        <v>10</v>
      </c>
      <c r="C423" s="340"/>
      <c r="D423" s="5">
        <f>D424</f>
        <v>700000</v>
      </c>
      <c r="E423" s="5">
        <f>E424</f>
        <v>300000</v>
      </c>
      <c r="F423" s="341">
        <f t="shared" ref="F423:F428" si="71">E423/D423*100</f>
        <v>42.857142857142854</v>
      </c>
      <c r="G423" s="342"/>
    </row>
    <row r="424" spans="1:94" x14ac:dyDescent="0.25">
      <c r="A424" s="4">
        <v>54</v>
      </c>
      <c r="B424" s="339" t="s">
        <v>261</v>
      </c>
      <c r="C424" s="340"/>
      <c r="D424" s="5">
        <v>700000</v>
      </c>
      <c r="E424" s="5">
        <f>E425</f>
        <v>300000</v>
      </c>
      <c r="F424" s="341">
        <f t="shared" ref="F424" si="72">E424/D424*100</f>
        <v>42.857142857142854</v>
      </c>
      <c r="G424" s="342"/>
    </row>
    <row r="425" spans="1:94" x14ac:dyDescent="0.25">
      <c r="A425" s="4">
        <v>544</v>
      </c>
      <c r="B425" s="87" t="s">
        <v>368</v>
      </c>
      <c r="C425" s="88"/>
      <c r="D425" s="5"/>
      <c r="E425" s="5">
        <f>E426</f>
        <v>300000</v>
      </c>
      <c r="F425" s="73"/>
      <c r="G425" s="74"/>
    </row>
    <row r="426" spans="1:94" s="299" customFormat="1" x14ac:dyDescent="0.25">
      <c r="A426" s="293">
        <v>5443</v>
      </c>
      <c r="B426" s="335" t="s">
        <v>369</v>
      </c>
      <c r="C426" s="295"/>
      <c r="D426" s="296"/>
      <c r="E426" s="296">
        <v>300000</v>
      </c>
      <c r="F426" s="297"/>
      <c r="G426" s="298"/>
    </row>
    <row r="427" spans="1:94" x14ac:dyDescent="0.25">
      <c r="A427" s="4"/>
      <c r="B427" s="87"/>
      <c r="C427" s="88"/>
      <c r="D427" s="5"/>
      <c r="E427" s="5"/>
      <c r="F427" s="73"/>
      <c r="G427" s="74"/>
    </row>
    <row r="428" spans="1:94" s="36" customFormat="1" x14ac:dyDescent="0.25">
      <c r="A428" s="89"/>
      <c r="B428" s="369" t="s">
        <v>265</v>
      </c>
      <c r="C428" s="370"/>
      <c r="D428" s="37">
        <f>D431</f>
        <v>2600</v>
      </c>
      <c r="E428" s="37">
        <f>E431</f>
        <v>0</v>
      </c>
      <c r="F428" s="371">
        <f t="shared" si="71"/>
        <v>0</v>
      </c>
      <c r="G428" s="372"/>
    </row>
    <row r="429" spans="1:94" s="197" customFormat="1" x14ac:dyDescent="0.25">
      <c r="A429" s="277"/>
      <c r="B429" s="278" t="s">
        <v>246</v>
      </c>
      <c r="C429" s="194"/>
      <c r="D429" s="271">
        <f>D431</f>
        <v>2600</v>
      </c>
      <c r="E429" s="271">
        <v>0</v>
      </c>
      <c r="F429" s="279"/>
      <c r="G429" s="280">
        <f>E429/D429*100</f>
        <v>0</v>
      </c>
    </row>
    <row r="430" spans="1:94" s="197" customFormat="1" x14ac:dyDescent="0.25">
      <c r="A430" s="192" t="s">
        <v>130</v>
      </c>
      <c r="B430" s="281" t="s">
        <v>129</v>
      </c>
      <c r="C430" s="282"/>
      <c r="D430" s="195">
        <f>D431</f>
        <v>2600</v>
      </c>
      <c r="E430" s="195">
        <f>E431</f>
        <v>0</v>
      </c>
      <c r="F430" s="196"/>
      <c r="G430" s="283">
        <f>E430/D430*100</f>
        <v>0</v>
      </c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  <c r="AI430" s="36"/>
      <c r="AJ430" s="36"/>
      <c r="AK430" s="36"/>
      <c r="AL430" s="36"/>
      <c r="AM430" s="36"/>
      <c r="AN430" s="36"/>
      <c r="AO430" s="36"/>
      <c r="AP430" s="36"/>
      <c r="AQ430" s="36"/>
      <c r="AR430" s="36"/>
      <c r="AS430" s="36"/>
      <c r="AT430" s="36"/>
      <c r="AU430" s="36"/>
      <c r="AV430" s="36"/>
      <c r="AW430" s="36"/>
      <c r="AX430" s="36"/>
      <c r="AY430" s="36"/>
      <c r="AZ430" s="36"/>
      <c r="BA430" s="36"/>
      <c r="BB430" s="36"/>
      <c r="BC430" s="36"/>
      <c r="BD430" s="36"/>
      <c r="BE430" s="36"/>
      <c r="BF430" s="36"/>
      <c r="BG430" s="36"/>
      <c r="BH430" s="36"/>
      <c r="BI430" s="36"/>
      <c r="BJ430" s="36"/>
      <c r="BK430" s="36"/>
      <c r="BL430" s="36"/>
      <c r="BM430" s="36"/>
      <c r="BN430" s="36"/>
      <c r="BO430" s="36"/>
      <c r="BP430" s="36"/>
      <c r="BQ430" s="36"/>
      <c r="BR430" s="36"/>
      <c r="BS430" s="36"/>
      <c r="BT430" s="36"/>
      <c r="BU430" s="36"/>
      <c r="BV430" s="36"/>
      <c r="BW430" s="36"/>
      <c r="BX430" s="36"/>
      <c r="BY430" s="36"/>
      <c r="BZ430" s="36"/>
      <c r="CA430" s="36"/>
      <c r="CB430" s="36"/>
      <c r="CC430" s="36"/>
      <c r="CD430" s="36"/>
      <c r="CE430" s="36"/>
      <c r="CF430" s="36"/>
      <c r="CG430" s="36"/>
      <c r="CH430" s="36"/>
      <c r="CI430" s="36"/>
      <c r="CJ430" s="36"/>
      <c r="CK430" s="36"/>
      <c r="CL430" s="36"/>
      <c r="CM430" s="36"/>
      <c r="CN430" s="36"/>
      <c r="CO430" s="36"/>
      <c r="CP430" s="36"/>
    </row>
    <row r="431" spans="1:94" x14ac:dyDescent="0.25">
      <c r="A431" s="4">
        <v>3</v>
      </c>
      <c r="B431" s="339" t="s">
        <v>6</v>
      </c>
      <c r="C431" s="340"/>
      <c r="D431" s="5">
        <f>D432</f>
        <v>2600</v>
      </c>
      <c r="E431" s="5">
        <f>E432</f>
        <v>0</v>
      </c>
      <c r="F431" s="341">
        <f t="shared" ref="F431:F432" si="73">E431/D431*100</f>
        <v>0</v>
      </c>
      <c r="G431" s="342"/>
    </row>
    <row r="432" spans="1:94" x14ac:dyDescent="0.25">
      <c r="A432" s="4">
        <v>38</v>
      </c>
      <c r="B432" s="339" t="s">
        <v>84</v>
      </c>
      <c r="C432" s="340"/>
      <c r="D432" s="5">
        <v>2600</v>
      </c>
      <c r="E432" s="5">
        <f>E433</f>
        <v>0</v>
      </c>
      <c r="F432" s="341">
        <f t="shared" si="73"/>
        <v>0</v>
      </c>
      <c r="G432" s="342"/>
    </row>
    <row r="433" spans="1:94" x14ac:dyDescent="0.25">
      <c r="A433" s="4">
        <v>381</v>
      </c>
      <c r="B433" s="87" t="s">
        <v>85</v>
      </c>
      <c r="C433" s="88"/>
      <c r="D433" s="5"/>
      <c r="E433" s="5">
        <v>0</v>
      </c>
      <c r="F433" s="73"/>
      <c r="G433" s="74"/>
    </row>
    <row r="434" spans="1:94" x14ac:dyDescent="0.25">
      <c r="A434" s="19"/>
      <c r="B434" s="135"/>
      <c r="C434" s="136"/>
      <c r="D434" s="20"/>
      <c r="E434" s="20"/>
      <c r="F434" s="73"/>
      <c r="G434" s="74"/>
    </row>
    <row r="435" spans="1:94" s="36" customFormat="1" x14ac:dyDescent="0.25">
      <c r="A435" s="89"/>
      <c r="B435" s="369" t="s">
        <v>266</v>
      </c>
      <c r="C435" s="370"/>
      <c r="D435" s="37">
        <f>D439</f>
        <v>0</v>
      </c>
      <c r="E435" s="37">
        <f>E439</f>
        <v>0</v>
      </c>
      <c r="F435" s="371"/>
      <c r="G435" s="372"/>
    </row>
    <row r="436" spans="1:94" s="197" customFormat="1" x14ac:dyDescent="0.25">
      <c r="A436" s="277"/>
      <c r="B436" s="278" t="s">
        <v>246</v>
      </c>
      <c r="C436" s="194"/>
      <c r="D436" s="271">
        <f>D439</f>
        <v>0</v>
      </c>
      <c r="E436" s="271">
        <v>0</v>
      </c>
      <c r="F436" s="279"/>
      <c r="G436" s="280"/>
    </row>
    <row r="437" spans="1:94" s="197" customFormat="1" x14ac:dyDescent="0.25">
      <c r="A437" s="192" t="s">
        <v>130</v>
      </c>
      <c r="B437" s="281" t="s">
        <v>129</v>
      </c>
      <c r="C437" s="282"/>
      <c r="D437" s="195">
        <v>0</v>
      </c>
      <c r="E437" s="195">
        <v>0</v>
      </c>
      <c r="F437" s="196"/>
      <c r="G437" s="283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  <c r="AI437" s="36"/>
      <c r="AJ437" s="36"/>
      <c r="AK437" s="36"/>
      <c r="AL437" s="36"/>
      <c r="AM437" s="36"/>
      <c r="AN437" s="36"/>
      <c r="AO437" s="36"/>
      <c r="AP437" s="36"/>
      <c r="AQ437" s="36"/>
      <c r="AR437" s="36"/>
      <c r="AS437" s="36"/>
      <c r="AT437" s="36"/>
      <c r="AU437" s="36"/>
      <c r="AV437" s="36"/>
      <c r="AW437" s="36"/>
      <c r="AX437" s="36"/>
      <c r="AY437" s="36"/>
      <c r="AZ437" s="36"/>
      <c r="BA437" s="36"/>
      <c r="BB437" s="36"/>
      <c r="BC437" s="36"/>
      <c r="BD437" s="36"/>
      <c r="BE437" s="36"/>
      <c r="BF437" s="36"/>
      <c r="BG437" s="36"/>
      <c r="BH437" s="36"/>
      <c r="BI437" s="36"/>
      <c r="BJ437" s="36"/>
      <c r="BK437" s="36"/>
      <c r="BL437" s="36"/>
      <c r="BM437" s="36"/>
      <c r="BN437" s="36"/>
      <c r="BO437" s="36"/>
      <c r="BP437" s="36"/>
      <c r="BQ437" s="36"/>
      <c r="BR437" s="36"/>
      <c r="BS437" s="36"/>
      <c r="BT437" s="36"/>
      <c r="BU437" s="36"/>
      <c r="BV437" s="36"/>
      <c r="BW437" s="36"/>
      <c r="BX437" s="36"/>
      <c r="BY437" s="36"/>
      <c r="BZ437" s="36"/>
      <c r="CA437" s="36"/>
      <c r="CB437" s="36"/>
      <c r="CC437" s="36"/>
      <c r="CD437" s="36"/>
      <c r="CE437" s="36"/>
      <c r="CF437" s="36"/>
      <c r="CG437" s="36"/>
      <c r="CH437" s="36"/>
      <c r="CI437" s="36"/>
      <c r="CJ437" s="36"/>
      <c r="CK437" s="36"/>
      <c r="CL437" s="36"/>
      <c r="CM437" s="36"/>
      <c r="CN437" s="36"/>
      <c r="CO437" s="36"/>
      <c r="CP437" s="36"/>
    </row>
    <row r="438" spans="1:94" s="197" customFormat="1" x14ac:dyDescent="0.25">
      <c r="A438" s="192" t="s">
        <v>132</v>
      </c>
      <c r="B438" s="281" t="s">
        <v>226</v>
      </c>
      <c r="C438" s="282"/>
      <c r="D438" s="195">
        <v>0</v>
      </c>
      <c r="E438" s="195">
        <v>0</v>
      </c>
      <c r="F438" s="196"/>
      <c r="G438" s="283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  <c r="AI438" s="36"/>
      <c r="AJ438" s="36"/>
      <c r="AK438" s="36"/>
      <c r="AL438" s="36"/>
      <c r="AM438" s="36"/>
      <c r="AN438" s="36"/>
      <c r="AO438" s="36"/>
      <c r="AP438" s="36"/>
      <c r="AQ438" s="36"/>
      <c r="AR438" s="36"/>
      <c r="AS438" s="36"/>
      <c r="AT438" s="36"/>
      <c r="AU438" s="36"/>
      <c r="AV438" s="36"/>
      <c r="AW438" s="36"/>
      <c r="AX438" s="36"/>
      <c r="AY438" s="36"/>
      <c r="AZ438" s="36"/>
      <c r="BA438" s="36"/>
      <c r="BB438" s="36"/>
      <c r="BC438" s="36"/>
      <c r="BD438" s="36"/>
      <c r="BE438" s="36"/>
      <c r="BF438" s="36"/>
      <c r="BG438" s="36"/>
      <c r="BH438" s="36"/>
      <c r="BI438" s="36"/>
      <c r="BJ438" s="36"/>
      <c r="BK438" s="36"/>
      <c r="BL438" s="36"/>
      <c r="BM438" s="36"/>
      <c r="BN438" s="36"/>
      <c r="BO438" s="36"/>
      <c r="BP438" s="36"/>
      <c r="BQ438" s="36"/>
      <c r="BR438" s="36"/>
      <c r="BS438" s="36"/>
      <c r="BT438" s="36"/>
      <c r="BU438" s="36"/>
      <c r="BV438" s="36"/>
      <c r="BW438" s="36"/>
      <c r="BX438" s="36"/>
      <c r="BY438" s="36"/>
      <c r="BZ438" s="36"/>
      <c r="CA438" s="36"/>
      <c r="CB438" s="36"/>
      <c r="CC438" s="36"/>
      <c r="CD438" s="36"/>
      <c r="CE438" s="36"/>
      <c r="CF438" s="36"/>
      <c r="CG438" s="36"/>
      <c r="CH438" s="36"/>
      <c r="CI438" s="36"/>
      <c r="CJ438" s="36"/>
      <c r="CK438" s="36"/>
      <c r="CL438" s="36"/>
      <c r="CM438" s="36"/>
      <c r="CN438" s="36"/>
      <c r="CO438" s="36"/>
      <c r="CP438" s="36"/>
    </row>
    <row r="439" spans="1:94" x14ac:dyDescent="0.25">
      <c r="A439" s="4">
        <v>3</v>
      </c>
      <c r="B439" s="339" t="s">
        <v>6</v>
      </c>
      <c r="C439" s="340"/>
      <c r="D439" s="5">
        <f>D440</f>
        <v>0</v>
      </c>
      <c r="E439" s="5">
        <f>E440</f>
        <v>0</v>
      </c>
      <c r="F439" s="341"/>
      <c r="G439" s="342"/>
    </row>
    <row r="440" spans="1:94" x14ac:dyDescent="0.25">
      <c r="A440" s="4">
        <v>32</v>
      </c>
      <c r="B440" s="339" t="s">
        <v>52</v>
      </c>
      <c r="C440" s="340"/>
      <c r="D440" s="5">
        <v>0</v>
      </c>
      <c r="E440" s="5">
        <f>E441</f>
        <v>0</v>
      </c>
      <c r="F440" s="341"/>
      <c r="G440" s="342"/>
    </row>
    <row r="441" spans="1:94" x14ac:dyDescent="0.25">
      <c r="A441" s="4">
        <v>323</v>
      </c>
      <c r="B441" s="87" t="s">
        <v>64</v>
      </c>
      <c r="C441" s="88"/>
      <c r="D441" s="5"/>
      <c r="E441" s="5">
        <v>0</v>
      </c>
      <c r="F441" s="73"/>
      <c r="G441" s="74"/>
    </row>
    <row r="442" spans="1:94" x14ac:dyDescent="0.25">
      <c r="A442" s="4"/>
      <c r="B442" s="339" t="s">
        <v>311</v>
      </c>
      <c r="C442" s="340"/>
      <c r="D442" s="5">
        <f>D445</f>
        <v>40000</v>
      </c>
      <c r="E442" s="37">
        <f>E445</f>
        <v>9300</v>
      </c>
      <c r="F442" s="341">
        <f t="shared" ref="F442" si="74">E442/D442*100</f>
        <v>23.25</v>
      </c>
      <c r="G442" s="342"/>
    </row>
    <row r="443" spans="1:94" s="66" customFormat="1" x14ac:dyDescent="0.25">
      <c r="A443" s="268"/>
      <c r="B443" s="269" t="s">
        <v>246</v>
      </c>
      <c r="C443" s="68"/>
      <c r="D443" s="270">
        <f>D445</f>
        <v>40000</v>
      </c>
      <c r="E443" s="271">
        <f>E445</f>
        <v>9300</v>
      </c>
      <c r="F443" s="272"/>
      <c r="G443" s="273">
        <f>E443/D443*100</f>
        <v>23.25</v>
      </c>
    </row>
    <row r="444" spans="1:94" s="66" customFormat="1" x14ac:dyDescent="0.25">
      <c r="A444" s="60" t="s">
        <v>130</v>
      </c>
      <c r="B444" s="61" t="s">
        <v>129</v>
      </c>
      <c r="C444" s="62"/>
      <c r="D444" s="63">
        <f>D445</f>
        <v>40000</v>
      </c>
      <c r="E444" s="63">
        <f>E445</f>
        <v>9300</v>
      </c>
      <c r="F444" s="64"/>
      <c r="G444" s="65">
        <f>E444/D444*100</f>
        <v>23.25</v>
      </c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</row>
    <row r="445" spans="1:94" x14ac:dyDescent="0.25">
      <c r="A445" s="4">
        <v>3</v>
      </c>
      <c r="B445" s="339" t="s">
        <v>6</v>
      </c>
      <c r="C445" s="340"/>
      <c r="D445" s="5">
        <f>D446</f>
        <v>40000</v>
      </c>
      <c r="E445" s="5">
        <f>E446</f>
        <v>9300</v>
      </c>
      <c r="F445" s="341">
        <f t="shared" ref="F445:F446" si="75">E445/D445*100</f>
        <v>23.25</v>
      </c>
      <c r="G445" s="342"/>
    </row>
    <row r="446" spans="1:94" x14ac:dyDescent="0.25">
      <c r="A446" s="4">
        <v>32</v>
      </c>
      <c r="B446" s="339" t="s">
        <v>52</v>
      </c>
      <c r="C446" s="340"/>
      <c r="D446" s="5">
        <v>40000</v>
      </c>
      <c r="E446" s="5">
        <f>E447</f>
        <v>9300</v>
      </c>
      <c r="F446" s="341">
        <f t="shared" si="75"/>
        <v>23.25</v>
      </c>
      <c r="G446" s="342"/>
    </row>
    <row r="447" spans="1:94" x14ac:dyDescent="0.25">
      <c r="A447" s="4">
        <v>329</v>
      </c>
      <c r="B447" s="87" t="s">
        <v>73</v>
      </c>
      <c r="C447" s="88"/>
      <c r="D447" s="5"/>
      <c r="E447" s="5">
        <f>E448</f>
        <v>9300</v>
      </c>
      <c r="F447" s="73"/>
      <c r="G447" s="74"/>
    </row>
    <row r="448" spans="1:94" s="290" customFormat="1" x14ac:dyDescent="0.25">
      <c r="A448" s="284">
        <v>3293</v>
      </c>
      <c r="B448" s="285" t="s">
        <v>75</v>
      </c>
      <c r="C448" s="286"/>
      <c r="D448" s="287"/>
      <c r="E448" s="287">
        <v>9300</v>
      </c>
      <c r="F448" s="288"/>
      <c r="G448" s="289"/>
    </row>
    <row r="449" spans="1:94" s="290" customFormat="1" x14ac:dyDescent="0.25">
      <c r="A449" s="284"/>
      <c r="B449" s="285"/>
      <c r="C449" s="286"/>
      <c r="D449" s="287"/>
      <c r="E449" s="287"/>
      <c r="F449" s="288"/>
      <c r="G449" s="289"/>
    </row>
    <row r="450" spans="1:94" x14ac:dyDescent="0.25">
      <c r="A450" s="4"/>
      <c r="B450" s="339" t="s">
        <v>352</v>
      </c>
      <c r="C450" s="340"/>
      <c r="D450" s="5">
        <f>D453</f>
        <v>15000</v>
      </c>
      <c r="E450" s="37">
        <f>E453</f>
        <v>15000</v>
      </c>
      <c r="F450" s="341">
        <f t="shared" ref="F450" si="76">E450/D450*100</f>
        <v>100</v>
      </c>
      <c r="G450" s="342"/>
    </row>
    <row r="451" spans="1:94" s="66" customFormat="1" x14ac:dyDescent="0.25">
      <c r="A451" s="268"/>
      <c r="B451" s="269" t="s">
        <v>246</v>
      </c>
      <c r="C451" s="68"/>
      <c r="D451" s="270">
        <f>D453</f>
        <v>15000</v>
      </c>
      <c r="E451" s="271">
        <f>E453</f>
        <v>15000</v>
      </c>
      <c r="F451" s="272"/>
      <c r="G451" s="273">
        <f>E451/D451*100</f>
        <v>100</v>
      </c>
    </row>
    <row r="452" spans="1:94" s="66" customFormat="1" x14ac:dyDescent="0.25">
      <c r="A452" s="60" t="s">
        <v>130</v>
      </c>
      <c r="B452" s="61" t="s">
        <v>129</v>
      </c>
      <c r="C452" s="62"/>
      <c r="D452" s="63">
        <f>D453</f>
        <v>15000</v>
      </c>
      <c r="E452" s="63">
        <f>E453</f>
        <v>15000</v>
      </c>
      <c r="F452" s="64"/>
      <c r="G452" s="65">
        <f>E452/D452*100</f>
        <v>100</v>
      </c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</row>
    <row r="453" spans="1:94" x14ac:dyDescent="0.25">
      <c r="A453" s="4">
        <v>3</v>
      </c>
      <c r="B453" s="339" t="s">
        <v>6</v>
      </c>
      <c r="C453" s="340"/>
      <c r="D453" s="5">
        <f>D454</f>
        <v>15000</v>
      </c>
      <c r="E453" s="5">
        <f>E454</f>
        <v>15000</v>
      </c>
      <c r="F453" s="341">
        <f t="shared" ref="F453:F454" si="77">E453/D453*100</f>
        <v>100</v>
      </c>
      <c r="G453" s="342"/>
    </row>
    <row r="454" spans="1:94" x14ac:dyDescent="0.25">
      <c r="A454" s="4">
        <v>32</v>
      </c>
      <c r="B454" s="339" t="s">
        <v>52</v>
      </c>
      <c r="C454" s="340"/>
      <c r="D454" s="5">
        <v>15000</v>
      </c>
      <c r="E454" s="5">
        <f>E455</f>
        <v>15000</v>
      </c>
      <c r="F454" s="341">
        <f t="shared" si="77"/>
        <v>100</v>
      </c>
      <c r="G454" s="342"/>
    </row>
    <row r="455" spans="1:94" x14ac:dyDescent="0.25">
      <c r="A455" s="4">
        <v>323</v>
      </c>
      <c r="B455" s="87" t="s">
        <v>64</v>
      </c>
      <c r="C455" s="88"/>
      <c r="D455" s="5"/>
      <c r="E455" s="5">
        <f>E456</f>
        <v>15000</v>
      </c>
      <c r="F455" s="73"/>
      <c r="G455" s="74"/>
    </row>
    <row r="456" spans="1:94" s="290" customFormat="1" x14ac:dyDescent="0.25">
      <c r="A456" s="284">
        <v>3237</v>
      </c>
      <c r="B456" s="324" t="s">
        <v>70</v>
      </c>
      <c r="C456" s="286"/>
      <c r="D456" s="287"/>
      <c r="E456" s="287">
        <v>15000</v>
      </c>
      <c r="F456" s="288"/>
      <c r="G456" s="289"/>
    </row>
    <row r="457" spans="1:94" x14ac:dyDescent="0.25">
      <c r="A457" s="4"/>
      <c r="B457" s="87"/>
      <c r="C457" s="88"/>
      <c r="D457" s="5"/>
      <c r="E457" s="5"/>
      <c r="F457" s="73"/>
      <c r="G457" s="74"/>
    </row>
    <row r="458" spans="1:94" s="226" customFormat="1" x14ac:dyDescent="0.25">
      <c r="A458" s="224"/>
      <c r="B458" s="361" t="s">
        <v>97</v>
      </c>
      <c r="C458" s="362"/>
      <c r="D458" s="225">
        <f>D459</f>
        <v>3505900</v>
      </c>
      <c r="E458" s="225">
        <f t="shared" ref="E458" si="78">E459</f>
        <v>1819478.9499999997</v>
      </c>
      <c r="F458" s="363">
        <f t="shared" ref="F458:F461" si="79">E458/D458*100</f>
        <v>51.897628283750244</v>
      </c>
      <c r="G458" s="364"/>
    </row>
    <row r="459" spans="1:94" s="236" customFormat="1" x14ac:dyDescent="0.25">
      <c r="A459" s="234"/>
      <c r="B459" s="348" t="s">
        <v>98</v>
      </c>
      <c r="C459" s="349"/>
      <c r="D459" s="235">
        <f>D460+D534</f>
        <v>3505900</v>
      </c>
      <c r="E459" s="235">
        <f>E460+E534</f>
        <v>1819478.9499999997</v>
      </c>
      <c r="F459" s="350">
        <f t="shared" si="79"/>
        <v>51.897628283750244</v>
      </c>
      <c r="G459" s="351"/>
      <c r="H459" s="218"/>
      <c r="I459" s="218"/>
      <c r="J459" s="218"/>
      <c r="K459" s="218"/>
      <c r="L459" s="218"/>
      <c r="M459" s="218"/>
      <c r="N459" s="218"/>
      <c r="O459" s="218"/>
      <c r="P459" s="218"/>
      <c r="Q459" s="218"/>
      <c r="R459" s="218"/>
      <c r="S459" s="218"/>
      <c r="T459" s="218"/>
      <c r="U459" s="218"/>
      <c r="V459" s="218"/>
      <c r="W459" s="218"/>
      <c r="X459" s="218"/>
      <c r="Y459" s="218"/>
      <c r="Z459" s="218"/>
      <c r="AA459" s="218"/>
      <c r="AB459" s="218"/>
      <c r="AC459" s="218"/>
      <c r="AD459" s="218"/>
      <c r="AE459" s="218"/>
      <c r="AF459" s="218"/>
      <c r="AG459" s="218"/>
      <c r="AH459" s="218"/>
      <c r="AI459" s="218"/>
      <c r="AJ459" s="218"/>
      <c r="AK459" s="218"/>
      <c r="AL459" s="218"/>
      <c r="AM459" s="218"/>
      <c r="AN459" s="218"/>
      <c r="AO459" s="218"/>
      <c r="AP459" s="218"/>
      <c r="AQ459" s="218"/>
      <c r="AR459" s="218"/>
      <c r="AS459" s="218"/>
      <c r="AT459" s="218"/>
      <c r="AU459" s="218"/>
      <c r="AV459" s="218"/>
      <c r="AW459" s="218"/>
      <c r="AX459" s="218"/>
      <c r="AY459" s="218"/>
      <c r="AZ459" s="218"/>
      <c r="BA459" s="218"/>
      <c r="BB459" s="218"/>
      <c r="BC459" s="218"/>
      <c r="BD459" s="218"/>
      <c r="BE459" s="218"/>
      <c r="BF459" s="218"/>
      <c r="BG459" s="218"/>
      <c r="BH459" s="218"/>
      <c r="BI459" s="218"/>
      <c r="BJ459" s="218"/>
      <c r="BK459" s="218"/>
      <c r="BL459" s="218"/>
      <c r="BM459" s="218"/>
      <c r="BN459" s="218"/>
      <c r="BO459" s="218"/>
      <c r="BP459" s="218"/>
      <c r="BQ459" s="218"/>
      <c r="BR459" s="218"/>
      <c r="BS459" s="218"/>
      <c r="BT459" s="218"/>
      <c r="BU459" s="218"/>
      <c r="BV459" s="218"/>
      <c r="BW459" s="218"/>
      <c r="BX459" s="218"/>
      <c r="BY459" s="218"/>
      <c r="BZ459" s="218"/>
      <c r="CA459" s="218"/>
      <c r="CB459" s="218"/>
      <c r="CC459" s="218"/>
      <c r="CD459" s="218"/>
      <c r="CE459" s="218"/>
      <c r="CF459" s="218"/>
      <c r="CG459" s="218"/>
      <c r="CH459" s="218"/>
      <c r="CI459" s="218"/>
      <c r="CJ459" s="218"/>
      <c r="CK459" s="218"/>
      <c r="CL459" s="218"/>
      <c r="CM459" s="218"/>
      <c r="CN459" s="218"/>
      <c r="CO459" s="218"/>
      <c r="CP459" s="218"/>
    </row>
    <row r="460" spans="1:94" s="212" customFormat="1" x14ac:dyDescent="0.25">
      <c r="A460" s="237"/>
      <c r="B460" s="365" t="s">
        <v>270</v>
      </c>
      <c r="C460" s="366"/>
      <c r="D460" s="238">
        <f>D461+D516</f>
        <v>929900</v>
      </c>
      <c r="E460" s="238">
        <f>E461+E516</f>
        <v>341425.38</v>
      </c>
      <c r="F460" s="367">
        <f t="shared" si="79"/>
        <v>36.716354446714696</v>
      </c>
      <c r="G460" s="368"/>
    </row>
    <row r="461" spans="1:94" x14ac:dyDescent="0.25">
      <c r="A461" s="4"/>
      <c r="B461" s="339" t="s">
        <v>271</v>
      </c>
      <c r="C461" s="345"/>
      <c r="D461" s="5">
        <f>D462</f>
        <v>894900</v>
      </c>
      <c r="E461" s="5">
        <f>E465</f>
        <v>326550.38</v>
      </c>
      <c r="F461" s="341">
        <f t="shared" si="79"/>
        <v>36.490153089730697</v>
      </c>
      <c r="G461" s="342"/>
    </row>
    <row r="462" spans="1:94" s="66" customFormat="1" x14ac:dyDescent="0.25">
      <c r="A462" s="268"/>
      <c r="B462" s="269" t="s">
        <v>305</v>
      </c>
      <c r="C462" s="68"/>
      <c r="D462" s="270">
        <f>D465</f>
        <v>894900</v>
      </c>
      <c r="E462" s="271">
        <f>E465</f>
        <v>326550.38</v>
      </c>
      <c r="F462" s="272"/>
      <c r="G462" s="273">
        <f>E462/D462*100</f>
        <v>36.490153089730697</v>
      </c>
    </row>
    <row r="463" spans="1:94" s="66" customFormat="1" x14ac:dyDescent="0.25">
      <c r="A463" s="60" t="s">
        <v>130</v>
      </c>
      <c r="B463" s="61" t="s">
        <v>129</v>
      </c>
      <c r="C463" s="62"/>
      <c r="D463" s="63">
        <v>754900</v>
      </c>
      <c r="E463" s="63">
        <v>281986</v>
      </c>
      <c r="F463" s="64"/>
      <c r="G463" s="273">
        <f t="shared" ref="G463:G464" si="80">E463/D463*100</f>
        <v>37.354086633991258</v>
      </c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</row>
    <row r="464" spans="1:94" s="66" customFormat="1" x14ac:dyDescent="0.25">
      <c r="A464" s="60" t="s">
        <v>132</v>
      </c>
      <c r="B464" s="61" t="s">
        <v>133</v>
      </c>
      <c r="C464" s="62"/>
      <c r="D464" s="63">
        <v>140000</v>
      </c>
      <c r="E464" s="63">
        <v>51376.5</v>
      </c>
      <c r="F464" s="64"/>
      <c r="G464" s="273">
        <f t="shared" si="80"/>
        <v>36.697499999999998</v>
      </c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</row>
    <row r="465" spans="1:94" x14ac:dyDescent="0.25">
      <c r="A465" s="4">
        <v>3</v>
      </c>
      <c r="B465" s="339" t="s">
        <v>106</v>
      </c>
      <c r="C465" s="345"/>
      <c r="D465" s="5">
        <f>D466+D473+D497+D504+D509+D512</f>
        <v>894900</v>
      </c>
      <c r="E465" s="5">
        <f>E466+E473+E497+E504+E509+E512</f>
        <v>326550.38</v>
      </c>
      <c r="F465" s="341">
        <f t="shared" ref="F465:F466" si="81">E465/D465*100</f>
        <v>36.490153089730697</v>
      </c>
      <c r="G465" s="342"/>
    </row>
    <row r="466" spans="1:94" x14ac:dyDescent="0.25">
      <c r="A466" s="4">
        <v>31</v>
      </c>
      <c r="B466" s="339" t="s">
        <v>46</v>
      </c>
      <c r="C466" s="345"/>
      <c r="D466" s="5">
        <v>380000</v>
      </c>
      <c r="E466" s="5">
        <f>E467+E469+E471</f>
        <v>178532.31</v>
      </c>
      <c r="F466" s="341">
        <f t="shared" si="81"/>
        <v>46.982186842105264</v>
      </c>
      <c r="G466" s="342"/>
    </row>
    <row r="467" spans="1:94" x14ac:dyDescent="0.25">
      <c r="A467" s="4">
        <v>311</v>
      </c>
      <c r="B467" s="339" t="s">
        <v>47</v>
      </c>
      <c r="C467" s="340"/>
      <c r="D467" s="5"/>
      <c r="E467" s="5">
        <f>E468</f>
        <v>110995.01</v>
      </c>
      <c r="F467" s="341"/>
      <c r="G467" s="342"/>
    </row>
    <row r="468" spans="1:94" x14ac:dyDescent="0.25">
      <c r="A468" s="6">
        <v>3111</v>
      </c>
      <c r="B468" s="352" t="s">
        <v>48</v>
      </c>
      <c r="C468" s="345"/>
      <c r="D468" s="5"/>
      <c r="E468" s="21">
        <v>110995.01</v>
      </c>
      <c r="F468" s="341"/>
      <c r="G468" s="342"/>
    </row>
    <row r="469" spans="1:94" x14ac:dyDescent="0.25">
      <c r="A469" s="4">
        <v>312</v>
      </c>
      <c r="B469" s="339" t="s">
        <v>49</v>
      </c>
      <c r="C469" s="340"/>
      <c r="D469" s="5"/>
      <c r="E469" s="5">
        <f>E470</f>
        <v>44326.49</v>
      </c>
      <c r="F469" s="341"/>
      <c r="G469" s="342"/>
    </row>
    <row r="470" spans="1:94" s="35" customFormat="1" ht="15" customHeight="1" x14ac:dyDescent="0.25">
      <c r="A470" s="19">
        <v>3121</v>
      </c>
      <c r="B470" s="359" t="s">
        <v>49</v>
      </c>
      <c r="C470" s="360"/>
      <c r="D470" s="20"/>
      <c r="E470" s="20">
        <v>44326.49</v>
      </c>
      <c r="F470" s="341"/>
      <c r="G470" s="342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</row>
    <row r="471" spans="1:94" x14ac:dyDescent="0.25">
      <c r="A471" s="4">
        <v>313</v>
      </c>
      <c r="B471" s="339" t="s">
        <v>50</v>
      </c>
      <c r="C471" s="340"/>
      <c r="D471" s="5"/>
      <c r="E471" s="5">
        <f>E472</f>
        <v>23210.81</v>
      </c>
      <c r="F471" s="341"/>
      <c r="G471" s="342"/>
    </row>
    <row r="472" spans="1:94" x14ac:dyDescent="0.25">
      <c r="A472" s="6">
        <v>3132</v>
      </c>
      <c r="B472" s="352" t="s">
        <v>107</v>
      </c>
      <c r="C472" s="345"/>
      <c r="D472" s="5"/>
      <c r="E472" s="21">
        <v>23210.81</v>
      </c>
      <c r="F472" s="341"/>
      <c r="G472" s="342"/>
    </row>
    <row r="473" spans="1:94" x14ac:dyDescent="0.25">
      <c r="A473" s="4">
        <v>32</v>
      </c>
      <c r="B473" s="339" t="s">
        <v>52</v>
      </c>
      <c r="C473" s="345"/>
      <c r="D473" s="5">
        <v>437400</v>
      </c>
      <c r="E473" s="5">
        <f>E474+E478+E484+E492</f>
        <v>105165.77000000002</v>
      </c>
      <c r="F473" s="341">
        <f>E473/D473*100</f>
        <v>24.043385916780981</v>
      </c>
      <c r="G473" s="342"/>
    </row>
    <row r="474" spans="1:94" x14ac:dyDescent="0.25">
      <c r="A474" s="4">
        <v>321</v>
      </c>
      <c r="B474" s="339" t="s">
        <v>53</v>
      </c>
      <c r="C474" s="340"/>
      <c r="D474" s="5"/>
      <c r="E474" s="5">
        <f>+E475+E476+E477</f>
        <v>6481.4000000000005</v>
      </c>
      <c r="F474" s="341"/>
      <c r="G474" s="342"/>
    </row>
    <row r="475" spans="1:94" x14ac:dyDescent="0.25">
      <c r="A475" s="19">
        <v>3212</v>
      </c>
      <c r="B475" s="359" t="s">
        <v>108</v>
      </c>
      <c r="C475" s="360"/>
      <c r="D475" s="20"/>
      <c r="E475" s="20">
        <v>5889.8</v>
      </c>
      <c r="F475" s="357"/>
      <c r="G475" s="358"/>
    </row>
    <row r="476" spans="1:94" x14ac:dyDescent="0.25">
      <c r="A476" s="19">
        <v>3213</v>
      </c>
      <c r="B476" s="359" t="s">
        <v>56</v>
      </c>
      <c r="C476" s="360"/>
      <c r="D476" s="20"/>
      <c r="E476" s="20">
        <v>220</v>
      </c>
      <c r="F476" s="357"/>
      <c r="G476" s="358"/>
    </row>
    <row r="477" spans="1:94" x14ac:dyDescent="0.25">
      <c r="A477" s="17">
        <v>3214</v>
      </c>
      <c r="B477" s="359" t="s">
        <v>57</v>
      </c>
      <c r="C477" s="345"/>
      <c r="D477" s="18"/>
      <c r="E477" s="18">
        <v>371.6</v>
      </c>
      <c r="F477" s="357"/>
      <c r="G477" s="358"/>
    </row>
    <row r="478" spans="1:94" s="110" customFormat="1" x14ac:dyDescent="0.25">
      <c r="A478" s="111">
        <v>322</v>
      </c>
      <c r="B478" s="353" t="s">
        <v>58</v>
      </c>
      <c r="C478" s="354"/>
      <c r="D478" s="112"/>
      <c r="E478" s="112">
        <f>E479+E480+E482+E483+E481</f>
        <v>33653.339999999997</v>
      </c>
      <c r="F478" s="355"/>
      <c r="G478" s="356"/>
    </row>
    <row r="479" spans="1:94" x14ac:dyDescent="0.25">
      <c r="A479" s="19">
        <v>3221</v>
      </c>
      <c r="B479" s="359" t="s">
        <v>59</v>
      </c>
      <c r="C479" s="360"/>
      <c r="D479" s="20"/>
      <c r="E479" s="20">
        <v>3605.13</v>
      </c>
      <c r="F479" s="357"/>
      <c r="G479" s="358"/>
    </row>
    <row r="480" spans="1:94" x14ac:dyDescent="0.25">
      <c r="A480" s="19">
        <v>3223</v>
      </c>
      <c r="B480" s="359" t="s">
        <v>60</v>
      </c>
      <c r="C480" s="360"/>
      <c r="D480" s="20"/>
      <c r="E480" s="20">
        <v>26065.68</v>
      </c>
      <c r="F480" s="357"/>
      <c r="G480" s="358"/>
    </row>
    <row r="481" spans="1:7" s="36" customFormat="1" x14ac:dyDescent="0.25">
      <c r="A481" s="150">
        <v>3224</v>
      </c>
      <c r="B481" s="151" t="s">
        <v>215</v>
      </c>
      <c r="C481" s="152"/>
      <c r="D481" s="107"/>
      <c r="E481" s="107">
        <v>1628.43</v>
      </c>
      <c r="F481" s="153"/>
      <c r="G481" s="154"/>
    </row>
    <row r="482" spans="1:7" s="36" customFormat="1" x14ac:dyDescent="0.25">
      <c r="A482" s="150">
        <v>3225</v>
      </c>
      <c r="B482" s="412" t="s">
        <v>62</v>
      </c>
      <c r="C482" s="413"/>
      <c r="D482" s="107"/>
      <c r="E482" s="107">
        <v>1858.5</v>
      </c>
      <c r="F482" s="401"/>
      <c r="G482" s="402"/>
    </row>
    <row r="483" spans="1:7" x14ac:dyDescent="0.25">
      <c r="A483" s="6">
        <v>3227</v>
      </c>
      <c r="B483" s="352" t="s">
        <v>63</v>
      </c>
      <c r="C483" s="345"/>
      <c r="D483" s="7"/>
      <c r="E483" s="7">
        <v>495.6</v>
      </c>
      <c r="F483" s="357"/>
      <c r="G483" s="358"/>
    </row>
    <row r="484" spans="1:7" x14ac:dyDescent="0.25">
      <c r="A484" s="4">
        <v>323</v>
      </c>
      <c r="B484" s="339" t="s">
        <v>64</v>
      </c>
      <c r="C484" s="340"/>
      <c r="D484" s="5"/>
      <c r="E484" s="5">
        <f>E485+E486+E488+E489+E490+E491+E487</f>
        <v>55979.62000000001</v>
      </c>
      <c r="F484" s="341"/>
      <c r="G484" s="342"/>
    </row>
    <row r="485" spans="1:7" x14ac:dyDescent="0.25">
      <c r="A485" s="6">
        <v>3231</v>
      </c>
      <c r="B485" s="352" t="s">
        <v>101</v>
      </c>
      <c r="C485" s="345"/>
      <c r="D485" s="7"/>
      <c r="E485" s="7">
        <v>4338.0600000000004</v>
      </c>
      <c r="F485" s="357"/>
      <c r="G485" s="358"/>
    </row>
    <row r="486" spans="1:7" x14ac:dyDescent="0.25">
      <c r="A486" s="19">
        <v>3232</v>
      </c>
      <c r="B486" s="359" t="s">
        <v>66</v>
      </c>
      <c r="C486" s="360"/>
      <c r="D486" s="20"/>
      <c r="E486" s="20">
        <v>4216.7700000000004</v>
      </c>
      <c r="F486" s="357"/>
      <c r="G486" s="358"/>
    </row>
    <row r="487" spans="1:7" x14ac:dyDescent="0.25">
      <c r="A487" s="19">
        <v>3233</v>
      </c>
      <c r="B487" s="181" t="s">
        <v>67</v>
      </c>
      <c r="C487" s="136"/>
      <c r="D487" s="20"/>
      <c r="E487" s="20">
        <v>7567.21</v>
      </c>
      <c r="F487" s="144"/>
      <c r="G487" s="145"/>
    </row>
    <row r="488" spans="1:7" x14ac:dyDescent="0.25">
      <c r="A488" s="19">
        <v>3234</v>
      </c>
      <c r="B488" s="359" t="s">
        <v>68</v>
      </c>
      <c r="C488" s="360"/>
      <c r="D488" s="20"/>
      <c r="E488" s="20">
        <v>4825.68</v>
      </c>
      <c r="F488" s="357"/>
      <c r="G488" s="358"/>
    </row>
    <row r="489" spans="1:7" x14ac:dyDescent="0.25">
      <c r="A489" s="19">
        <v>3237</v>
      </c>
      <c r="B489" s="359" t="s">
        <v>70</v>
      </c>
      <c r="C489" s="360"/>
      <c r="D489" s="20"/>
      <c r="E489" s="20">
        <v>28725.06</v>
      </c>
      <c r="F489" s="357"/>
      <c r="G489" s="358"/>
    </row>
    <row r="490" spans="1:7" x14ac:dyDescent="0.25">
      <c r="A490" s="19">
        <v>3238</v>
      </c>
      <c r="B490" s="359" t="s">
        <v>71</v>
      </c>
      <c r="C490" s="360"/>
      <c r="D490" s="20"/>
      <c r="E490" s="20">
        <v>4575.37</v>
      </c>
      <c r="F490" s="357"/>
      <c r="G490" s="358"/>
    </row>
    <row r="491" spans="1:7" x14ac:dyDescent="0.25">
      <c r="A491" s="19">
        <v>3239</v>
      </c>
      <c r="B491" s="104" t="s">
        <v>72</v>
      </c>
      <c r="C491" s="136"/>
      <c r="D491" s="20"/>
      <c r="E491" s="20">
        <v>1731.47</v>
      </c>
      <c r="F491" s="144"/>
      <c r="G491" s="145"/>
    </row>
    <row r="492" spans="1:7" x14ac:dyDescent="0.25">
      <c r="A492" s="4">
        <v>329</v>
      </c>
      <c r="B492" s="339" t="s">
        <v>73</v>
      </c>
      <c r="C492" s="340"/>
      <c r="D492" s="5"/>
      <c r="E492" s="5">
        <f>E493+E494+E495+E496</f>
        <v>9051.41</v>
      </c>
      <c r="F492" s="341"/>
      <c r="G492" s="342"/>
    </row>
    <row r="493" spans="1:7" s="187" customFormat="1" x14ac:dyDescent="0.25">
      <c r="A493" s="182">
        <v>3292</v>
      </c>
      <c r="B493" s="181" t="s">
        <v>74</v>
      </c>
      <c r="C493" s="183"/>
      <c r="D493" s="184"/>
      <c r="E493" s="184">
        <v>1381.61</v>
      </c>
      <c r="F493" s="185"/>
      <c r="G493" s="186"/>
    </row>
    <row r="494" spans="1:7" s="187" customFormat="1" x14ac:dyDescent="0.25">
      <c r="A494" s="182">
        <v>3294</v>
      </c>
      <c r="B494" s="181" t="s">
        <v>217</v>
      </c>
      <c r="C494" s="183"/>
      <c r="D494" s="184"/>
      <c r="E494" s="184">
        <v>4250</v>
      </c>
      <c r="F494" s="185"/>
      <c r="G494" s="186"/>
    </row>
    <row r="495" spans="1:7" s="187" customFormat="1" x14ac:dyDescent="0.25">
      <c r="A495" s="182">
        <v>3295</v>
      </c>
      <c r="B495" s="294" t="s">
        <v>299</v>
      </c>
      <c r="C495" s="183"/>
      <c r="D495" s="184"/>
      <c r="E495" s="184">
        <v>651.09</v>
      </c>
      <c r="F495" s="185"/>
      <c r="G495" s="186"/>
    </row>
    <row r="496" spans="1:7" x14ac:dyDescent="0.25">
      <c r="A496" s="6">
        <v>3299</v>
      </c>
      <c r="B496" s="352" t="s">
        <v>73</v>
      </c>
      <c r="C496" s="345"/>
      <c r="D496" s="7"/>
      <c r="E496" s="7">
        <v>2768.71</v>
      </c>
      <c r="F496" s="357"/>
      <c r="G496" s="358"/>
    </row>
    <row r="497" spans="1:7" x14ac:dyDescent="0.25">
      <c r="A497" s="4">
        <v>34</v>
      </c>
      <c r="B497" s="339" t="s">
        <v>77</v>
      </c>
      <c r="C497" s="340"/>
      <c r="D497" s="5">
        <v>40000</v>
      </c>
      <c r="E497" s="5">
        <f>E498+E500</f>
        <v>14299.02</v>
      </c>
      <c r="F497" s="341">
        <f>E497/D497*100</f>
        <v>35.747549999999997</v>
      </c>
      <c r="G497" s="342"/>
    </row>
    <row r="498" spans="1:7" x14ac:dyDescent="0.25">
      <c r="A498" s="4">
        <v>342</v>
      </c>
      <c r="B498" s="339" t="s">
        <v>370</v>
      </c>
      <c r="C498" s="345"/>
      <c r="D498" s="5"/>
      <c r="E498" s="5">
        <f>E499</f>
        <v>8465.56</v>
      </c>
      <c r="F498" s="341"/>
      <c r="G498" s="342"/>
    </row>
    <row r="499" spans="1:7" x14ac:dyDescent="0.25">
      <c r="A499" s="17">
        <v>3423</v>
      </c>
      <c r="B499" s="416" t="s">
        <v>371</v>
      </c>
      <c r="C499" s="345"/>
      <c r="D499" s="5"/>
      <c r="E499" s="21">
        <v>8465.56</v>
      </c>
      <c r="F499" s="357"/>
      <c r="G499" s="358"/>
    </row>
    <row r="500" spans="1:7" x14ac:dyDescent="0.25">
      <c r="A500" s="4">
        <v>343</v>
      </c>
      <c r="B500" s="339" t="s">
        <v>78</v>
      </c>
      <c r="C500" s="345"/>
      <c r="D500" s="5"/>
      <c r="E500" s="5">
        <f>E501+E503+E502</f>
        <v>5833.46</v>
      </c>
      <c r="F500" s="341"/>
      <c r="G500" s="342"/>
    </row>
    <row r="501" spans="1:7" x14ac:dyDescent="0.25">
      <c r="A501" s="17">
        <v>3431</v>
      </c>
      <c r="B501" s="359" t="s">
        <v>79</v>
      </c>
      <c r="C501" s="345"/>
      <c r="D501" s="5"/>
      <c r="E501" s="21">
        <v>2182.27</v>
      </c>
      <c r="F501" s="357"/>
      <c r="G501" s="358"/>
    </row>
    <row r="502" spans="1:7" x14ac:dyDescent="0.25">
      <c r="A502" s="17">
        <v>3433</v>
      </c>
      <c r="B502" s="336" t="s">
        <v>362</v>
      </c>
      <c r="C502" s="141"/>
      <c r="D502" s="5"/>
      <c r="E502" s="21">
        <v>5.3</v>
      </c>
      <c r="F502" s="144"/>
      <c r="G502" s="145"/>
    </row>
    <row r="503" spans="1:7" x14ac:dyDescent="0.25">
      <c r="A503" s="17">
        <v>3434</v>
      </c>
      <c r="B503" s="169" t="s">
        <v>213</v>
      </c>
      <c r="C503" s="141"/>
      <c r="D503" s="5"/>
      <c r="E503" s="21">
        <v>3645.89</v>
      </c>
      <c r="F503" s="144"/>
      <c r="G503" s="145"/>
    </row>
    <row r="504" spans="1:7" x14ac:dyDescent="0.25">
      <c r="A504" s="4">
        <v>36</v>
      </c>
      <c r="B504" s="339" t="s">
        <v>102</v>
      </c>
      <c r="C504" s="340"/>
      <c r="D504" s="5">
        <v>26500</v>
      </c>
      <c r="E504" s="5">
        <f>E507+E505</f>
        <v>23053.279999999999</v>
      </c>
      <c r="F504" s="341">
        <f>E504/D504*100</f>
        <v>86.993509433962259</v>
      </c>
      <c r="G504" s="342"/>
    </row>
    <row r="505" spans="1:7" x14ac:dyDescent="0.25">
      <c r="A505" s="4">
        <v>363</v>
      </c>
      <c r="B505" s="87" t="s">
        <v>300</v>
      </c>
      <c r="C505" s="88"/>
      <c r="D505" s="5"/>
      <c r="E505" s="5">
        <f>E506</f>
        <v>21631.78</v>
      </c>
      <c r="F505" s="73"/>
      <c r="G505" s="74"/>
    </row>
    <row r="506" spans="1:7" s="299" customFormat="1" x14ac:dyDescent="0.25">
      <c r="A506" s="293">
        <v>3631</v>
      </c>
      <c r="B506" s="294" t="s">
        <v>302</v>
      </c>
      <c r="C506" s="295"/>
      <c r="D506" s="296"/>
      <c r="E506" s="296">
        <v>21631.78</v>
      </c>
      <c r="F506" s="297"/>
      <c r="G506" s="298"/>
    </row>
    <row r="507" spans="1:7" x14ac:dyDescent="0.25">
      <c r="A507" s="4">
        <v>366</v>
      </c>
      <c r="B507" s="87" t="s">
        <v>120</v>
      </c>
      <c r="C507" s="88"/>
      <c r="D507" s="5"/>
      <c r="E507" s="5">
        <f>E508</f>
        <v>1421.5</v>
      </c>
      <c r="F507" s="73"/>
      <c r="G507" s="74"/>
    </row>
    <row r="508" spans="1:7" s="100" customFormat="1" x14ac:dyDescent="0.25">
      <c r="A508" s="98">
        <v>3661</v>
      </c>
      <c r="B508" s="169" t="s">
        <v>178</v>
      </c>
      <c r="C508" s="101"/>
      <c r="D508" s="99"/>
      <c r="E508" s="99">
        <v>1421.5</v>
      </c>
      <c r="F508" s="102"/>
      <c r="G508" s="103"/>
    </row>
    <row r="509" spans="1:7" x14ac:dyDescent="0.25">
      <c r="A509" s="4">
        <v>37</v>
      </c>
      <c r="B509" s="339" t="s">
        <v>267</v>
      </c>
      <c r="C509" s="340"/>
      <c r="D509" s="5">
        <v>10000</v>
      </c>
      <c r="E509" s="5">
        <f>E510</f>
        <v>5500</v>
      </c>
      <c r="F509" s="341">
        <f>E509/D509*100</f>
        <v>55.000000000000007</v>
      </c>
      <c r="G509" s="342"/>
    </row>
    <row r="510" spans="1:7" x14ac:dyDescent="0.25">
      <c r="A510" s="4">
        <v>372</v>
      </c>
      <c r="B510" s="87" t="s">
        <v>103</v>
      </c>
      <c r="C510" s="88"/>
      <c r="D510" s="5"/>
      <c r="E510" s="5">
        <f>E511</f>
        <v>5500</v>
      </c>
      <c r="F510" s="73"/>
      <c r="G510" s="74"/>
    </row>
    <row r="511" spans="1:7" s="100" customFormat="1" x14ac:dyDescent="0.25">
      <c r="A511" s="293">
        <v>3721</v>
      </c>
      <c r="B511" s="294" t="s">
        <v>82</v>
      </c>
      <c r="C511" s="101"/>
      <c r="D511" s="99"/>
      <c r="E511" s="99">
        <v>5500</v>
      </c>
      <c r="F511" s="102"/>
      <c r="G511" s="103"/>
    </row>
    <row r="512" spans="1:7" x14ac:dyDescent="0.25">
      <c r="A512" s="4">
        <v>38</v>
      </c>
      <c r="B512" s="339" t="s">
        <v>84</v>
      </c>
      <c r="C512" s="340"/>
      <c r="D512" s="5">
        <v>1000</v>
      </c>
      <c r="E512" s="5"/>
      <c r="F512" s="341"/>
      <c r="G512" s="342"/>
    </row>
    <row r="513" spans="1:7" x14ac:dyDescent="0.25">
      <c r="A513" s="4">
        <v>383</v>
      </c>
      <c r="B513" s="87" t="s">
        <v>268</v>
      </c>
      <c r="C513" s="88"/>
      <c r="D513" s="5"/>
      <c r="E513" s="5"/>
      <c r="F513" s="73"/>
      <c r="G513" s="74"/>
    </row>
    <row r="514" spans="1:7" s="299" customFormat="1" x14ac:dyDescent="0.25">
      <c r="A514" s="293">
        <v>3831</v>
      </c>
      <c r="B514" s="294" t="s">
        <v>269</v>
      </c>
      <c r="C514" s="295"/>
      <c r="D514" s="296"/>
      <c r="E514" s="296"/>
      <c r="F514" s="297"/>
      <c r="G514" s="298"/>
    </row>
    <row r="515" spans="1:7" s="155" customFormat="1" x14ac:dyDescent="0.25">
      <c r="A515" s="156"/>
      <c r="B515" s="157"/>
      <c r="C515" s="158"/>
      <c r="D515" s="159"/>
      <c r="E515" s="159"/>
      <c r="F515" s="160"/>
      <c r="G515" s="161"/>
    </row>
    <row r="516" spans="1:7" s="36" customFormat="1" x14ac:dyDescent="0.25">
      <c r="A516" s="89"/>
      <c r="B516" s="188" t="s">
        <v>272</v>
      </c>
      <c r="C516" s="152"/>
      <c r="D516" s="37">
        <f>D517</f>
        <v>35000</v>
      </c>
      <c r="E516" s="37">
        <f>E517</f>
        <v>14875</v>
      </c>
      <c r="F516" s="190"/>
      <c r="G516" s="191">
        <f>E516/D516*100</f>
        <v>42.5</v>
      </c>
    </row>
    <row r="517" spans="1:7" s="66" customFormat="1" x14ac:dyDescent="0.25">
      <c r="A517" s="268"/>
      <c r="B517" s="269" t="s">
        <v>247</v>
      </c>
      <c r="C517" s="68"/>
      <c r="D517" s="270">
        <f>D523+D528</f>
        <v>35000</v>
      </c>
      <c r="E517" s="271">
        <f>E519</f>
        <v>14875</v>
      </c>
      <c r="F517" s="272"/>
      <c r="G517" s="280">
        <f>E517/D517*100</f>
        <v>42.5</v>
      </c>
    </row>
    <row r="518" spans="1:7" s="197" customFormat="1" x14ac:dyDescent="0.25">
      <c r="A518" s="192" t="s">
        <v>130</v>
      </c>
      <c r="B518" s="193" t="s">
        <v>129</v>
      </c>
      <c r="C518" s="194"/>
      <c r="D518" s="195"/>
      <c r="E518" s="195">
        <f>E519</f>
        <v>14875</v>
      </c>
      <c r="F518" s="196"/>
      <c r="G518" s="191"/>
    </row>
    <row r="519" spans="1:7" s="36" customFormat="1" x14ac:dyDescent="0.25">
      <c r="A519" s="89">
        <v>4</v>
      </c>
      <c r="B519" s="188" t="s">
        <v>7</v>
      </c>
      <c r="C519" s="152"/>
      <c r="D519" s="37"/>
      <c r="E519" s="37">
        <f>E520</f>
        <v>14875</v>
      </c>
      <c r="F519" s="190"/>
      <c r="G519" s="191"/>
    </row>
    <row r="520" spans="1:7" s="146" customFormat="1" x14ac:dyDescent="0.25">
      <c r="A520" s="89">
        <v>42</v>
      </c>
      <c r="B520" s="188" t="s">
        <v>100</v>
      </c>
      <c r="C520" s="189"/>
      <c r="D520" s="37"/>
      <c r="E520" s="37">
        <f>E521</f>
        <v>14875</v>
      </c>
      <c r="F520" s="190"/>
      <c r="G520" s="191"/>
    </row>
    <row r="521" spans="1:7" s="146" customFormat="1" x14ac:dyDescent="0.25">
      <c r="A521" s="89">
        <v>426</v>
      </c>
      <c r="B521" s="188" t="s">
        <v>325</v>
      </c>
      <c r="C521" s="189"/>
      <c r="D521" s="37"/>
      <c r="E521" s="37">
        <f>E522</f>
        <v>14875</v>
      </c>
      <c r="F521" s="190"/>
      <c r="G521" s="191"/>
    </row>
    <row r="522" spans="1:7" s="36" customFormat="1" x14ac:dyDescent="0.25">
      <c r="A522" s="150">
        <v>4263</v>
      </c>
      <c r="B522" s="151" t="s">
        <v>363</v>
      </c>
      <c r="C522" s="152"/>
      <c r="D522" s="107"/>
      <c r="E522" s="107">
        <v>14875</v>
      </c>
      <c r="F522" s="153"/>
      <c r="G522" s="154"/>
    </row>
    <row r="523" spans="1:7" s="197" customFormat="1" x14ac:dyDescent="0.25">
      <c r="A523" s="192" t="s">
        <v>132</v>
      </c>
      <c r="B523" s="193" t="s">
        <v>133</v>
      </c>
      <c r="C523" s="194"/>
      <c r="D523" s="195">
        <v>5000</v>
      </c>
      <c r="E523" s="195"/>
      <c r="F523" s="196"/>
      <c r="G523" s="191"/>
    </row>
    <row r="524" spans="1:7" s="36" customFormat="1" x14ac:dyDescent="0.25">
      <c r="A524" s="89">
        <v>4</v>
      </c>
      <c r="B524" s="188" t="s">
        <v>7</v>
      </c>
      <c r="C524" s="152"/>
      <c r="D524" s="37">
        <f>D525</f>
        <v>5000</v>
      </c>
      <c r="E524" s="37"/>
      <c r="F524" s="190"/>
      <c r="G524" s="191"/>
    </row>
    <row r="525" spans="1:7" s="146" customFormat="1" x14ac:dyDescent="0.25">
      <c r="A525" s="89">
        <v>41</v>
      </c>
      <c r="B525" s="188" t="s">
        <v>104</v>
      </c>
      <c r="C525" s="189"/>
      <c r="D525" s="37">
        <v>5000</v>
      </c>
      <c r="E525" s="37"/>
      <c r="F525" s="190"/>
      <c r="G525" s="191"/>
    </row>
    <row r="526" spans="1:7" s="146" customFormat="1" x14ac:dyDescent="0.25">
      <c r="A526" s="89">
        <v>412</v>
      </c>
      <c r="B526" s="188" t="s">
        <v>328</v>
      </c>
      <c r="C526" s="189"/>
      <c r="D526" s="37"/>
      <c r="E526" s="37"/>
      <c r="F526" s="190"/>
      <c r="G526" s="191"/>
    </row>
    <row r="527" spans="1:7" s="146" customFormat="1" x14ac:dyDescent="0.25">
      <c r="A527" s="89"/>
      <c r="B527" s="188"/>
      <c r="C527" s="189"/>
      <c r="D527" s="37"/>
      <c r="E527" s="37"/>
      <c r="F527" s="190"/>
      <c r="G527" s="191"/>
    </row>
    <row r="528" spans="1:7" s="197" customFormat="1" x14ac:dyDescent="0.25">
      <c r="A528" s="192" t="s">
        <v>345</v>
      </c>
      <c r="B528" s="193" t="s">
        <v>133</v>
      </c>
      <c r="C528" s="194"/>
      <c r="D528" s="195">
        <f>D529</f>
        <v>30000</v>
      </c>
      <c r="E528" s="195"/>
      <c r="F528" s="196"/>
      <c r="G528" s="191"/>
    </row>
    <row r="529" spans="1:94" s="36" customFormat="1" x14ac:dyDescent="0.25">
      <c r="A529" s="89">
        <v>4</v>
      </c>
      <c r="B529" s="188" t="s">
        <v>7</v>
      </c>
      <c r="C529" s="152"/>
      <c r="D529" s="37">
        <f>D530</f>
        <v>30000</v>
      </c>
      <c r="E529" s="37"/>
      <c r="F529" s="190"/>
      <c r="G529" s="191"/>
    </row>
    <row r="530" spans="1:94" s="146" customFormat="1" x14ac:dyDescent="0.25">
      <c r="A530" s="89">
        <v>41</v>
      </c>
      <c r="B530" s="188" t="s">
        <v>104</v>
      </c>
      <c r="C530" s="189"/>
      <c r="D530" s="37">
        <v>30000</v>
      </c>
      <c r="E530" s="37"/>
      <c r="F530" s="190"/>
      <c r="G530" s="191"/>
    </row>
    <row r="531" spans="1:94" s="146" customFormat="1" x14ac:dyDescent="0.25">
      <c r="A531" s="89">
        <v>412</v>
      </c>
      <c r="B531" s="188" t="s">
        <v>328</v>
      </c>
      <c r="C531" s="189"/>
      <c r="D531" s="37"/>
      <c r="E531" s="37"/>
      <c r="F531" s="190"/>
      <c r="G531" s="191"/>
    </row>
    <row r="532" spans="1:94" s="36" customFormat="1" x14ac:dyDescent="0.25">
      <c r="A532" s="150">
        <v>4126</v>
      </c>
      <c r="B532" s="151" t="s">
        <v>329</v>
      </c>
      <c r="C532" s="152"/>
      <c r="D532" s="107"/>
      <c r="E532" s="107"/>
      <c r="F532" s="153"/>
      <c r="G532" s="154"/>
    </row>
    <row r="533" spans="1:94" s="36" customFormat="1" x14ac:dyDescent="0.25">
      <c r="A533" s="150"/>
      <c r="B533" s="151"/>
      <c r="C533" s="152"/>
      <c r="D533" s="107"/>
      <c r="E533" s="107"/>
      <c r="F533" s="153"/>
      <c r="G533" s="154"/>
    </row>
    <row r="534" spans="1:94" s="243" customFormat="1" ht="15.75" customHeight="1" x14ac:dyDescent="0.25">
      <c r="A534" s="237"/>
      <c r="B534" s="239" t="s">
        <v>273</v>
      </c>
      <c r="C534" s="240"/>
      <c r="D534" s="238">
        <f>D536+D545+D580+D587</f>
        <v>2576000</v>
      </c>
      <c r="E534" s="238">
        <f>+E536+E545</f>
        <v>1478053.5699999998</v>
      </c>
      <c r="F534" s="241"/>
      <c r="G534" s="242">
        <f>E534/D534*100</f>
        <v>57.377855978260861</v>
      </c>
    </row>
    <row r="535" spans="1:94" x14ac:dyDescent="0.25">
      <c r="A535" s="41"/>
      <c r="B535" s="122"/>
      <c r="C535" s="42"/>
      <c r="D535" s="43"/>
      <c r="E535" s="43"/>
      <c r="F535" s="44"/>
      <c r="G535" s="45"/>
    </row>
    <row r="536" spans="1:94" x14ac:dyDescent="0.25">
      <c r="A536" s="4"/>
      <c r="B536" s="339" t="s">
        <v>312</v>
      </c>
      <c r="C536" s="340"/>
      <c r="D536" s="5">
        <f>D539</f>
        <v>15000</v>
      </c>
      <c r="E536" s="5">
        <f>E539</f>
        <v>0</v>
      </c>
      <c r="F536" s="341">
        <f>E536/D536*100</f>
        <v>0</v>
      </c>
      <c r="G536" s="342"/>
    </row>
    <row r="537" spans="1:94" s="66" customFormat="1" x14ac:dyDescent="0.25">
      <c r="A537" s="268"/>
      <c r="B537" s="269" t="s">
        <v>247</v>
      </c>
      <c r="C537" s="68"/>
      <c r="D537" s="270">
        <f>D539</f>
        <v>15000</v>
      </c>
      <c r="E537" s="271">
        <f>E539</f>
        <v>0</v>
      </c>
      <c r="F537" s="272"/>
      <c r="G537" s="273">
        <f>E537/D537*100</f>
        <v>0</v>
      </c>
    </row>
    <row r="538" spans="1:94" s="66" customFormat="1" x14ac:dyDescent="0.25">
      <c r="A538" s="60" t="s">
        <v>130</v>
      </c>
      <c r="B538" s="61" t="s">
        <v>129</v>
      </c>
      <c r="C538" s="62"/>
      <c r="D538" s="63">
        <f>D539</f>
        <v>15000</v>
      </c>
      <c r="E538" s="63">
        <f>E539</f>
        <v>0</v>
      </c>
      <c r="F538" s="64"/>
      <c r="G538" s="65">
        <f>E538/D538*100</f>
        <v>0</v>
      </c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</row>
    <row r="539" spans="1:94" x14ac:dyDescent="0.25">
      <c r="A539" s="4">
        <v>4</v>
      </c>
      <c r="B539" s="339" t="s">
        <v>7</v>
      </c>
      <c r="C539" s="340"/>
      <c r="D539" s="5">
        <f>D540</f>
        <v>15000</v>
      </c>
      <c r="E539" s="5">
        <f>E540</f>
        <v>0</v>
      </c>
      <c r="F539" s="341">
        <f>E539/D539*100</f>
        <v>0</v>
      </c>
      <c r="G539" s="342"/>
    </row>
    <row r="540" spans="1:94" x14ac:dyDescent="0.25">
      <c r="A540" s="4">
        <v>42</v>
      </c>
      <c r="B540" s="339" t="s">
        <v>100</v>
      </c>
      <c r="C540" s="340"/>
      <c r="D540" s="5">
        <v>15000</v>
      </c>
      <c r="E540" s="5">
        <f>E541</f>
        <v>0</v>
      </c>
      <c r="F540" s="341">
        <f>E540/D540*100</f>
        <v>0</v>
      </c>
      <c r="G540" s="342"/>
    </row>
    <row r="541" spans="1:94" s="46" customFormat="1" x14ac:dyDescent="0.25">
      <c r="A541" s="4">
        <v>422</v>
      </c>
      <c r="B541" s="339" t="s">
        <v>89</v>
      </c>
      <c r="C541" s="345"/>
      <c r="D541" s="5"/>
      <c r="E541" s="5">
        <f>+E543+E542</f>
        <v>0</v>
      </c>
      <c r="F541" s="341"/>
      <c r="G541" s="342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</row>
    <row r="542" spans="1:94" s="316" customFormat="1" x14ac:dyDescent="0.25">
      <c r="A542" s="311">
        <v>4221</v>
      </c>
      <c r="B542" s="310" t="s">
        <v>322</v>
      </c>
      <c r="C542" s="312"/>
      <c r="D542" s="313"/>
      <c r="E542" s="313"/>
      <c r="F542" s="314"/>
      <c r="G542" s="315"/>
    </row>
    <row r="543" spans="1:94" s="93" customFormat="1" x14ac:dyDescent="0.25">
      <c r="A543" s="91">
        <v>4227</v>
      </c>
      <c r="B543" s="119" t="s">
        <v>90</v>
      </c>
      <c r="C543" s="94"/>
      <c r="D543" s="92"/>
      <c r="E543" s="92"/>
      <c r="F543" s="95"/>
      <c r="G543" s="96"/>
    </row>
    <row r="544" spans="1:94" s="15" customFormat="1" ht="15.75" customHeight="1" x14ac:dyDescent="0.25">
      <c r="A544" s="4"/>
      <c r="B544" s="87"/>
      <c r="C544" s="88"/>
      <c r="D544" s="5"/>
      <c r="E544" s="5"/>
      <c r="F544" s="73"/>
      <c r="G544" s="74"/>
    </row>
    <row r="545" spans="1:94" x14ac:dyDescent="0.25">
      <c r="A545" s="4"/>
      <c r="B545" s="339" t="s">
        <v>313</v>
      </c>
      <c r="C545" s="340"/>
      <c r="D545" s="5">
        <f>D546</f>
        <v>2417000</v>
      </c>
      <c r="E545" s="5">
        <f>E546</f>
        <v>1478053.5699999998</v>
      </c>
      <c r="F545" s="341">
        <f>E545/D545*100</f>
        <v>61.15240256516342</v>
      </c>
      <c r="G545" s="342"/>
    </row>
    <row r="546" spans="1:94" s="66" customFormat="1" x14ac:dyDescent="0.25">
      <c r="A546" s="268"/>
      <c r="B546" s="269" t="s">
        <v>247</v>
      </c>
      <c r="C546" s="68"/>
      <c r="D546" s="270">
        <f>D547+D554+D559+D563+D574</f>
        <v>2417000</v>
      </c>
      <c r="E546" s="271">
        <f>E547+E554+E559+E563+E574</f>
        <v>1478053.5699999998</v>
      </c>
      <c r="F546" s="272"/>
      <c r="G546" s="273">
        <f>E546/D546*100</f>
        <v>61.15240256516342</v>
      </c>
    </row>
    <row r="547" spans="1:94" s="66" customFormat="1" x14ac:dyDescent="0.25">
      <c r="A547" s="60" t="s">
        <v>130</v>
      </c>
      <c r="B547" s="61" t="s">
        <v>129</v>
      </c>
      <c r="C547" s="62"/>
      <c r="D547" s="63">
        <f>D548</f>
        <v>7900</v>
      </c>
      <c r="E547" s="63">
        <f>E548</f>
        <v>377592.55</v>
      </c>
      <c r="F547" s="64"/>
      <c r="G547" s="65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</row>
    <row r="548" spans="1:94" x14ac:dyDescent="0.25">
      <c r="A548" s="4">
        <v>4</v>
      </c>
      <c r="B548" s="339" t="s">
        <v>7</v>
      </c>
      <c r="C548" s="340"/>
      <c r="D548" s="5">
        <f>D549</f>
        <v>7900</v>
      </c>
      <c r="E548" s="5">
        <f>E549</f>
        <v>377592.55</v>
      </c>
      <c r="F548" s="341">
        <f>E548/D548*100</f>
        <v>4779.6525316455691</v>
      </c>
      <c r="G548" s="342"/>
    </row>
    <row r="549" spans="1:94" x14ac:dyDescent="0.25">
      <c r="A549" s="4">
        <v>42</v>
      </c>
      <c r="B549" s="339" t="s">
        <v>100</v>
      </c>
      <c r="C549" s="340"/>
      <c r="D549" s="5">
        <v>7900</v>
      </c>
      <c r="E549" s="5">
        <f>E550+E552</f>
        <v>377592.55</v>
      </c>
      <c r="F549" s="341">
        <f>E549/D549*100</f>
        <v>4779.6525316455691</v>
      </c>
      <c r="G549" s="342"/>
    </row>
    <row r="550" spans="1:94" s="46" customFormat="1" x14ac:dyDescent="0.25">
      <c r="A550" s="4">
        <v>421</v>
      </c>
      <c r="B550" s="339" t="s">
        <v>87</v>
      </c>
      <c r="C550" s="345"/>
      <c r="D550" s="5"/>
      <c r="E550" s="5">
        <f>E551</f>
        <v>101121.19</v>
      </c>
      <c r="F550" s="341"/>
      <c r="G550" s="342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</row>
    <row r="551" spans="1:94" s="93" customFormat="1" x14ac:dyDescent="0.25">
      <c r="A551" s="91">
        <v>4214</v>
      </c>
      <c r="B551" s="294" t="s">
        <v>274</v>
      </c>
      <c r="C551" s="94"/>
      <c r="D551" s="92"/>
      <c r="E551" s="92">
        <v>101121.19</v>
      </c>
      <c r="F551" s="95"/>
      <c r="G551" s="96"/>
    </row>
    <row r="552" spans="1:94" s="46" customFormat="1" x14ac:dyDescent="0.25">
      <c r="A552" s="4">
        <v>422</v>
      </c>
      <c r="B552" s="339" t="s">
        <v>89</v>
      </c>
      <c r="C552" s="345"/>
      <c r="D552" s="5"/>
      <c r="E552" s="5">
        <f>E553</f>
        <v>276471.36</v>
      </c>
      <c r="F552" s="341"/>
      <c r="G552" s="34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</row>
    <row r="553" spans="1:94" s="93" customFormat="1" x14ac:dyDescent="0.25">
      <c r="A553" s="91">
        <v>4227</v>
      </c>
      <c r="B553" s="336" t="s">
        <v>90</v>
      </c>
      <c r="C553" s="94"/>
      <c r="D553" s="92"/>
      <c r="E553" s="92">
        <v>276471.36</v>
      </c>
      <c r="F553" s="95"/>
      <c r="G553" s="96"/>
    </row>
    <row r="554" spans="1:94" s="66" customFormat="1" x14ac:dyDescent="0.25">
      <c r="A554" s="60" t="s">
        <v>134</v>
      </c>
      <c r="B554" s="61" t="s">
        <v>135</v>
      </c>
      <c r="C554" s="62"/>
      <c r="D554" s="63">
        <f>D555</f>
        <v>67100</v>
      </c>
      <c r="E554" s="63">
        <f>E555</f>
        <v>0</v>
      </c>
      <c r="F554" s="64"/>
      <c r="G554" s="65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</row>
    <row r="555" spans="1:94" x14ac:dyDescent="0.25">
      <c r="A555" s="4">
        <v>4</v>
      </c>
      <c r="B555" s="339" t="s">
        <v>7</v>
      </c>
      <c r="C555" s="340"/>
      <c r="D555" s="5">
        <f>D556</f>
        <v>67100</v>
      </c>
      <c r="E555" s="5">
        <f>E556</f>
        <v>0</v>
      </c>
      <c r="F555" s="341">
        <f>E555/D555*100</f>
        <v>0</v>
      </c>
      <c r="G555" s="342"/>
    </row>
    <row r="556" spans="1:94" x14ac:dyDescent="0.25">
      <c r="A556" s="4">
        <v>42</v>
      </c>
      <c r="B556" s="339" t="s">
        <v>100</v>
      </c>
      <c r="C556" s="340"/>
      <c r="D556" s="5">
        <v>67100</v>
      </c>
      <c r="E556" s="5">
        <f>E557</f>
        <v>0</v>
      </c>
      <c r="F556" s="341">
        <f>E556/D556*100</f>
        <v>0</v>
      </c>
      <c r="G556" s="342"/>
    </row>
    <row r="557" spans="1:94" s="46" customFormat="1" x14ac:dyDescent="0.25">
      <c r="A557" s="4">
        <v>421</v>
      </c>
      <c r="B557" s="339" t="s">
        <v>87</v>
      </c>
      <c r="C557" s="345"/>
      <c r="D557" s="5"/>
      <c r="E557" s="5">
        <f>E558</f>
        <v>0</v>
      </c>
      <c r="F557" s="341"/>
      <c r="G557" s="342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</row>
    <row r="558" spans="1:94" s="93" customFormat="1" x14ac:dyDescent="0.25">
      <c r="A558" s="91">
        <v>4214</v>
      </c>
      <c r="B558" s="294" t="s">
        <v>274</v>
      </c>
      <c r="C558" s="94"/>
      <c r="D558" s="92"/>
      <c r="E558" s="92"/>
      <c r="F558" s="95"/>
      <c r="G558" s="96"/>
    </row>
    <row r="559" spans="1:94" s="66" customFormat="1" x14ac:dyDescent="0.25">
      <c r="A559" s="60" t="s">
        <v>132</v>
      </c>
      <c r="B559" s="61" t="s">
        <v>133</v>
      </c>
      <c r="C559" s="62"/>
      <c r="D559" s="63">
        <f>D560</f>
        <v>25000</v>
      </c>
      <c r="E559" s="63">
        <f>E560</f>
        <v>0</v>
      </c>
      <c r="F559" s="64"/>
      <c r="G559" s="65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</row>
    <row r="560" spans="1:94" x14ac:dyDescent="0.25">
      <c r="A560" s="4">
        <v>4</v>
      </c>
      <c r="B560" s="339" t="s">
        <v>7</v>
      </c>
      <c r="C560" s="340"/>
      <c r="D560" s="5">
        <f>D561</f>
        <v>25000</v>
      </c>
      <c r="E560" s="5">
        <f>E561</f>
        <v>0</v>
      </c>
      <c r="F560" s="341">
        <f>E560/D560*100</f>
        <v>0</v>
      </c>
      <c r="G560" s="342"/>
    </row>
    <row r="561" spans="1:94" x14ac:dyDescent="0.25">
      <c r="A561" s="4">
        <v>42</v>
      </c>
      <c r="B561" s="339" t="s">
        <v>100</v>
      </c>
      <c r="C561" s="340"/>
      <c r="D561" s="5">
        <v>25000</v>
      </c>
      <c r="E561" s="5">
        <f>E562</f>
        <v>0</v>
      </c>
      <c r="F561" s="341">
        <f>E561/D561*100</f>
        <v>0</v>
      </c>
      <c r="G561" s="342"/>
    </row>
    <row r="562" spans="1:94" s="46" customFormat="1" x14ac:dyDescent="0.25">
      <c r="A562" s="4">
        <v>421</v>
      </c>
      <c r="B562" s="339" t="s">
        <v>87</v>
      </c>
      <c r="C562" s="345"/>
      <c r="D562" s="5"/>
      <c r="E562" s="5"/>
      <c r="F562" s="341"/>
      <c r="G562" s="34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</row>
    <row r="563" spans="1:94" s="66" customFormat="1" x14ac:dyDescent="0.25">
      <c r="A563" s="60" t="s">
        <v>345</v>
      </c>
      <c r="B563" s="61" t="s">
        <v>133</v>
      </c>
      <c r="C563" s="62"/>
      <c r="D563" s="63">
        <f>D564+D570</f>
        <v>1917000</v>
      </c>
      <c r="E563" s="63">
        <f>E564+E570</f>
        <v>374501.13</v>
      </c>
      <c r="F563" s="64"/>
      <c r="G563" s="65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</row>
    <row r="564" spans="1:94" x14ac:dyDescent="0.25">
      <c r="A564" s="4">
        <v>3</v>
      </c>
      <c r="B564" s="87" t="s">
        <v>6</v>
      </c>
      <c r="C564" s="141"/>
      <c r="D564" s="5">
        <f>D565</f>
        <v>770000</v>
      </c>
      <c r="E564" s="5">
        <f>E565</f>
        <v>296261.44</v>
      </c>
      <c r="F564" s="73"/>
      <c r="G564" s="74">
        <f t="shared" ref="G564:G565" si="82">E564/D564*100</f>
        <v>38.475511688311684</v>
      </c>
    </row>
    <row r="565" spans="1:94" s="15" customFormat="1" x14ac:dyDescent="0.25">
      <c r="A565" s="4">
        <v>36</v>
      </c>
      <c r="B565" s="87" t="s">
        <v>102</v>
      </c>
      <c r="C565" s="88"/>
      <c r="D565" s="5">
        <v>770000</v>
      </c>
      <c r="E565" s="5">
        <f>E566+E568</f>
        <v>296261.44</v>
      </c>
      <c r="F565" s="73"/>
      <c r="G565" s="74">
        <f t="shared" si="82"/>
        <v>38.475511688311684</v>
      </c>
    </row>
    <row r="566" spans="1:94" s="15" customFormat="1" x14ac:dyDescent="0.25">
      <c r="A566" s="4">
        <v>363</v>
      </c>
      <c r="B566" s="87" t="s">
        <v>300</v>
      </c>
      <c r="C566" s="88"/>
      <c r="D566" s="5"/>
      <c r="E566" s="5">
        <f>E567</f>
        <v>0</v>
      </c>
      <c r="F566" s="73"/>
      <c r="G566" s="74"/>
    </row>
    <row r="567" spans="1:94" s="316" customFormat="1" x14ac:dyDescent="0.25">
      <c r="A567" s="311">
        <v>3632</v>
      </c>
      <c r="B567" s="310" t="s">
        <v>321</v>
      </c>
      <c r="C567" s="312"/>
      <c r="D567" s="313"/>
      <c r="E567" s="313"/>
      <c r="F567" s="314"/>
      <c r="G567" s="315"/>
    </row>
    <row r="568" spans="1:94" s="15" customFormat="1" x14ac:dyDescent="0.25">
      <c r="A568" s="4">
        <v>366</v>
      </c>
      <c r="B568" s="87" t="s">
        <v>120</v>
      </c>
      <c r="C568" s="88"/>
      <c r="D568" s="5"/>
      <c r="E568" s="5">
        <f>E569</f>
        <v>296261.44</v>
      </c>
      <c r="F568" s="73"/>
      <c r="G568" s="74"/>
    </row>
    <row r="569" spans="1:94" s="316" customFormat="1" x14ac:dyDescent="0.25">
      <c r="A569" s="311">
        <v>3662</v>
      </c>
      <c r="B569" s="310" t="s">
        <v>216</v>
      </c>
      <c r="C569" s="312"/>
      <c r="D569" s="313"/>
      <c r="E569" s="313">
        <v>296261.44</v>
      </c>
      <c r="F569" s="314"/>
      <c r="G569" s="315"/>
    </row>
    <row r="570" spans="1:94" x14ac:dyDescent="0.25">
      <c r="A570" s="4">
        <v>4</v>
      </c>
      <c r="B570" s="339" t="s">
        <v>7</v>
      </c>
      <c r="C570" s="340"/>
      <c r="D570" s="5">
        <f>D571</f>
        <v>1147000</v>
      </c>
      <c r="E570" s="5">
        <f>E571</f>
        <v>78239.69</v>
      </c>
      <c r="F570" s="341">
        <f>E570/D570*100</f>
        <v>6.8212458587619889</v>
      </c>
      <c r="G570" s="342"/>
    </row>
    <row r="571" spans="1:94" x14ac:dyDescent="0.25">
      <c r="A571" s="4">
        <v>42</v>
      </c>
      <c r="B571" s="339" t="s">
        <v>100</v>
      </c>
      <c r="C571" s="340"/>
      <c r="D571" s="5">
        <v>1147000</v>
      </c>
      <c r="E571" s="5">
        <f>E572</f>
        <v>78239.69</v>
      </c>
      <c r="F571" s="341">
        <f>E571/D571*100</f>
        <v>6.8212458587619889</v>
      </c>
      <c r="G571" s="342"/>
    </row>
    <row r="572" spans="1:94" s="46" customFormat="1" x14ac:dyDescent="0.25">
      <c r="A572" s="4">
        <v>421</v>
      </c>
      <c r="B572" s="339" t="s">
        <v>87</v>
      </c>
      <c r="C572" s="345"/>
      <c r="D572" s="5"/>
      <c r="E572" s="5">
        <f>E573</f>
        <v>78239.69</v>
      </c>
      <c r="F572" s="341"/>
      <c r="G572" s="34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</row>
    <row r="573" spans="1:94" s="93" customFormat="1" x14ac:dyDescent="0.25">
      <c r="A573" s="91">
        <v>4214</v>
      </c>
      <c r="B573" s="294" t="s">
        <v>274</v>
      </c>
      <c r="C573" s="94"/>
      <c r="D573" s="92"/>
      <c r="E573" s="92">
        <v>78239.69</v>
      </c>
      <c r="F573" s="95"/>
      <c r="G573" s="96"/>
    </row>
    <row r="574" spans="1:94" s="66" customFormat="1" x14ac:dyDescent="0.25">
      <c r="A574" s="60" t="s">
        <v>166</v>
      </c>
      <c r="B574" s="61" t="s">
        <v>260</v>
      </c>
      <c r="C574" s="62"/>
      <c r="D574" s="63">
        <f>D575</f>
        <v>400000</v>
      </c>
      <c r="E574" s="63">
        <f>E575</f>
        <v>725959.89</v>
      </c>
      <c r="F574" s="64"/>
      <c r="G574" s="65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</row>
    <row r="575" spans="1:94" x14ac:dyDescent="0.25">
      <c r="A575" s="4">
        <v>4</v>
      </c>
      <c r="B575" s="339" t="s">
        <v>7</v>
      </c>
      <c r="C575" s="340"/>
      <c r="D575" s="5">
        <f>D576</f>
        <v>400000</v>
      </c>
      <c r="E575" s="5">
        <f>E576</f>
        <v>725959.89</v>
      </c>
      <c r="F575" s="341">
        <f>E575/D575*100</f>
        <v>181.48997250000002</v>
      </c>
      <c r="G575" s="342"/>
    </row>
    <row r="576" spans="1:94" x14ac:dyDescent="0.25">
      <c r="A576" s="4">
        <v>42</v>
      </c>
      <c r="B576" s="339" t="s">
        <v>100</v>
      </c>
      <c r="C576" s="340"/>
      <c r="D576" s="5">
        <v>400000</v>
      </c>
      <c r="E576" s="5">
        <f>E577</f>
        <v>725959.89</v>
      </c>
      <c r="F576" s="341">
        <f>E576/D576*100</f>
        <v>181.48997250000002</v>
      </c>
      <c r="G576" s="342"/>
    </row>
    <row r="577" spans="1:94" s="46" customFormat="1" x14ac:dyDescent="0.25">
      <c r="A577" s="4">
        <v>422</v>
      </c>
      <c r="B577" s="339" t="s">
        <v>89</v>
      </c>
      <c r="C577" s="345"/>
      <c r="D577" s="5"/>
      <c r="E577" s="5">
        <f>E578</f>
        <v>725959.89</v>
      </c>
      <c r="F577" s="341"/>
      <c r="G577" s="342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</row>
    <row r="578" spans="1:94" s="93" customFormat="1" x14ac:dyDescent="0.25">
      <c r="A578" s="91">
        <v>4227</v>
      </c>
      <c r="B578" s="336" t="s">
        <v>90</v>
      </c>
      <c r="C578" s="94"/>
      <c r="D578" s="92"/>
      <c r="E578" s="92">
        <v>725959.89</v>
      </c>
      <c r="F578" s="95"/>
      <c r="G578" s="96"/>
    </row>
    <row r="579" spans="1:94" s="93" customFormat="1" x14ac:dyDescent="0.25">
      <c r="A579" s="91"/>
      <c r="B579" s="294"/>
      <c r="C579" s="94"/>
      <c r="D579" s="92"/>
      <c r="E579" s="92"/>
      <c r="F579" s="95"/>
      <c r="G579" s="96"/>
    </row>
    <row r="580" spans="1:94" x14ac:dyDescent="0.25">
      <c r="A580" s="4"/>
      <c r="B580" s="339" t="s">
        <v>323</v>
      </c>
      <c r="C580" s="340"/>
      <c r="D580" s="5">
        <f>D581</f>
        <v>100000</v>
      </c>
      <c r="E580" s="5">
        <v>0</v>
      </c>
      <c r="F580" s="341"/>
      <c r="G580" s="342"/>
    </row>
    <row r="581" spans="1:94" s="66" customFormat="1" x14ac:dyDescent="0.25">
      <c r="A581" s="268"/>
      <c r="B581" s="269" t="s">
        <v>247</v>
      </c>
      <c r="C581" s="68"/>
      <c r="D581" s="270">
        <f>D582</f>
        <v>100000</v>
      </c>
      <c r="E581" s="271">
        <v>0</v>
      </c>
      <c r="F581" s="272"/>
      <c r="G581" s="273"/>
    </row>
    <row r="582" spans="1:94" s="66" customFormat="1" x14ac:dyDescent="0.25">
      <c r="A582" s="60" t="s">
        <v>343</v>
      </c>
      <c r="B582" s="61" t="s">
        <v>133</v>
      </c>
      <c r="C582" s="62"/>
      <c r="D582" s="63">
        <f>D583</f>
        <v>100000</v>
      </c>
      <c r="E582" s="63">
        <v>0</v>
      </c>
      <c r="F582" s="64"/>
      <c r="G582" s="65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</row>
    <row r="583" spans="1:94" x14ac:dyDescent="0.25">
      <c r="A583" s="4">
        <v>4</v>
      </c>
      <c r="B583" s="339" t="s">
        <v>7</v>
      </c>
      <c r="C583" s="340"/>
      <c r="D583" s="5">
        <f>D584+D585</f>
        <v>100000</v>
      </c>
      <c r="E583" s="5">
        <v>0</v>
      </c>
      <c r="F583" s="341"/>
      <c r="G583" s="342"/>
    </row>
    <row r="584" spans="1:94" x14ac:dyDescent="0.25">
      <c r="A584" s="4">
        <v>42</v>
      </c>
      <c r="B584" s="339" t="s">
        <v>100</v>
      </c>
      <c r="C584" s="340"/>
      <c r="D584" s="5">
        <v>45000</v>
      </c>
      <c r="E584" s="5">
        <f>E585</f>
        <v>0</v>
      </c>
      <c r="F584" s="341">
        <f>E584/D584*100</f>
        <v>0</v>
      </c>
      <c r="G584" s="342"/>
    </row>
    <row r="585" spans="1:94" x14ac:dyDescent="0.25">
      <c r="A585" s="4">
        <v>45</v>
      </c>
      <c r="B585" s="339" t="s">
        <v>122</v>
      </c>
      <c r="C585" s="340"/>
      <c r="D585" s="5">
        <v>55000</v>
      </c>
      <c r="E585" s="5"/>
      <c r="F585" s="341"/>
      <c r="G585" s="342"/>
    </row>
    <row r="586" spans="1:94" s="46" customFormat="1" x14ac:dyDescent="0.25">
      <c r="A586" s="4"/>
      <c r="B586" s="339"/>
      <c r="C586" s="345"/>
      <c r="D586" s="5"/>
      <c r="E586" s="5"/>
      <c r="F586" s="341"/>
      <c r="G586" s="342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</row>
    <row r="587" spans="1:94" x14ac:dyDescent="0.25">
      <c r="A587" s="4"/>
      <c r="B587" s="339" t="s">
        <v>314</v>
      </c>
      <c r="C587" s="340"/>
      <c r="D587" s="5">
        <f>D588</f>
        <v>44000</v>
      </c>
      <c r="E587" s="5">
        <v>0</v>
      </c>
      <c r="F587" s="341"/>
      <c r="G587" s="342"/>
    </row>
    <row r="588" spans="1:94" s="66" customFormat="1" x14ac:dyDescent="0.25">
      <c r="A588" s="268"/>
      <c r="B588" s="269" t="s">
        <v>247</v>
      </c>
      <c r="C588" s="68"/>
      <c r="D588" s="270">
        <f>D589</f>
        <v>44000</v>
      </c>
      <c r="E588" s="271">
        <v>0</v>
      </c>
      <c r="F588" s="272"/>
      <c r="G588" s="273"/>
    </row>
    <row r="589" spans="1:94" s="66" customFormat="1" x14ac:dyDescent="0.25">
      <c r="A589" s="60" t="s">
        <v>343</v>
      </c>
      <c r="B589" s="61" t="s">
        <v>133</v>
      </c>
      <c r="C589" s="62"/>
      <c r="D589" s="63">
        <f>D590</f>
        <v>44000</v>
      </c>
      <c r="E589" s="63">
        <v>0</v>
      </c>
      <c r="F589" s="64"/>
      <c r="G589" s="65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</row>
    <row r="590" spans="1:94" x14ac:dyDescent="0.25">
      <c r="A590" s="4">
        <v>4</v>
      </c>
      <c r="B590" s="339" t="s">
        <v>7</v>
      </c>
      <c r="C590" s="340"/>
      <c r="D590" s="5">
        <f>D591</f>
        <v>44000</v>
      </c>
      <c r="E590" s="5">
        <v>0</v>
      </c>
      <c r="F590" s="341"/>
      <c r="G590" s="342"/>
    </row>
    <row r="591" spans="1:94" x14ac:dyDescent="0.25">
      <c r="A591" s="4">
        <v>42</v>
      </c>
      <c r="B591" s="339" t="s">
        <v>100</v>
      </c>
      <c r="C591" s="340"/>
      <c r="D591" s="5">
        <v>44000</v>
      </c>
      <c r="E591" s="5"/>
      <c r="F591" s="341"/>
      <c r="G591" s="342"/>
    </row>
    <row r="592" spans="1:94" s="226" customFormat="1" x14ac:dyDescent="0.25">
      <c r="A592" s="224"/>
      <c r="B592" s="361" t="s">
        <v>206</v>
      </c>
      <c r="C592" s="362"/>
      <c r="D592" s="225">
        <f>D593</f>
        <v>1740500</v>
      </c>
      <c r="E592" s="225">
        <f>E593</f>
        <v>617340.75</v>
      </c>
      <c r="F592" s="363">
        <f t="shared" ref="F592:F594" si="83">E592/D592*100</f>
        <v>35.46916116058604</v>
      </c>
      <c r="G592" s="364"/>
    </row>
    <row r="593" spans="1:94" s="236" customFormat="1" x14ac:dyDescent="0.25">
      <c r="A593" s="234"/>
      <c r="B593" s="348" t="s">
        <v>275</v>
      </c>
      <c r="C593" s="349"/>
      <c r="D593" s="235">
        <f>D594+D601+D630+D643+D664</f>
        <v>1740500</v>
      </c>
      <c r="E593" s="235">
        <f>E594+E601+E630+E643+E664</f>
        <v>617340.75</v>
      </c>
      <c r="F593" s="350">
        <f t="shared" si="83"/>
        <v>35.46916116058604</v>
      </c>
      <c r="G593" s="351"/>
      <c r="H593" s="218"/>
      <c r="I593" s="218"/>
      <c r="J593" s="218"/>
      <c r="K593" s="218"/>
      <c r="L593" s="218"/>
      <c r="M593" s="218"/>
      <c r="N593" s="218"/>
      <c r="O593" s="218"/>
      <c r="P593" s="218"/>
      <c r="Q593" s="218"/>
      <c r="R593" s="218"/>
      <c r="S593" s="218"/>
      <c r="T593" s="218"/>
      <c r="U593" s="218"/>
      <c r="V593" s="218"/>
      <c r="W593" s="218"/>
      <c r="X593" s="218"/>
      <c r="Y593" s="218"/>
      <c r="Z593" s="218"/>
      <c r="AA593" s="218"/>
      <c r="AB593" s="218"/>
      <c r="AC593" s="218"/>
      <c r="AD593" s="218"/>
      <c r="AE593" s="218"/>
      <c r="AF593" s="218"/>
      <c r="AG593" s="218"/>
      <c r="AH593" s="218"/>
      <c r="AI593" s="218"/>
      <c r="AJ593" s="218"/>
      <c r="AK593" s="218"/>
      <c r="AL593" s="218"/>
      <c r="AM593" s="218"/>
      <c r="AN593" s="218"/>
      <c r="AO593" s="218"/>
      <c r="AP593" s="218"/>
      <c r="AQ593" s="218"/>
      <c r="AR593" s="218"/>
      <c r="AS593" s="218"/>
      <c r="AT593" s="218"/>
      <c r="AU593" s="218"/>
      <c r="AV593" s="218"/>
      <c r="AW593" s="218"/>
      <c r="AX593" s="218"/>
      <c r="AY593" s="218"/>
      <c r="AZ593" s="218"/>
      <c r="BA593" s="218"/>
      <c r="BB593" s="218"/>
      <c r="BC593" s="218"/>
      <c r="BD593" s="218"/>
      <c r="BE593" s="218"/>
      <c r="BF593" s="218"/>
      <c r="BG593" s="218"/>
      <c r="BH593" s="218"/>
      <c r="BI593" s="218"/>
      <c r="BJ593" s="218"/>
      <c r="BK593" s="218"/>
      <c r="BL593" s="218"/>
      <c r="BM593" s="218"/>
      <c r="BN593" s="218"/>
      <c r="BO593" s="218"/>
      <c r="BP593" s="218"/>
      <c r="BQ593" s="218"/>
      <c r="BR593" s="218"/>
      <c r="BS593" s="218"/>
      <c r="BT593" s="218"/>
      <c r="BU593" s="218"/>
      <c r="BV593" s="218"/>
      <c r="BW593" s="218"/>
      <c r="BX593" s="218"/>
      <c r="BY593" s="218"/>
      <c r="BZ593" s="218"/>
      <c r="CA593" s="218"/>
      <c r="CB593" s="218"/>
      <c r="CC593" s="218"/>
      <c r="CD593" s="218"/>
      <c r="CE593" s="218"/>
      <c r="CF593" s="218"/>
      <c r="CG593" s="218"/>
      <c r="CH593" s="218"/>
      <c r="CI593" s="218"/>
      <c r="CJ593" s="218"/>
      <c r="CK593" s="218"/>
      <c r="CL593" s="218"/>
      <c r="CM593" s="218"/>
      <c r="CN593" s="218"/>
      <c r="CO593" s="218"/>
      <c r="CP593" s="218"/>
    </row>
    <row r="594" spans="1:94" s="212" customFormat="1" x14ac:dyDescent="0.25">
      <c r="A594" s="237"/>
      <c r="B594" s="365" t="s">
        <v>276</v>
      </c>
      <c r="C594" s="366"/>
      <c r="D594" s="238">
        <f>D595</f>
        <v>300000</v>
      </c>
      <c r="E594" s="238">
        <f>E595</f>
        <v>0</v>
      </c>
      <c r="F594" s="367">
        <f t="shared" si="83"/>
        <v>0</v>
      </c>
      <c r="G594" s="368"/>
    </row>
    <row r="595" spans="1:94" s="36" customFormat="1" x14ac:dyDescent="0.25">
      <c r="A595" s="89"/>
      <c r="B595" s="188" t="s">
        <v>315</v>
      </c>
      <c r="C595" s="152"/>
      <c r="D595" s="37">
        <f>D596</f>
        <v>300000</v>
      </c>
      <c r="E595" s="37">
        <f>E598</f>
        <v>0</v>
      </c>
      <c r="F595" s="190"/>
      <c r="G595" s="191">
        <f>E595/D595*100</f>
        <v>0</v>
      </c>
    </row>
    <row r="596" spans="1:94" s="66" customFormat="1" x14ac:dyDescent="0.25">
      <c r="A596" s="268"/>
      <c r="B596" s="269" t="s">
        <v>249</v>
      </c>
      <c r="C596" s="68"/>
      <c r="D596" s="270">
        <f>D597</f>
        <v>300000</v>
      </c>
      <c r="E596" s="271">
        <f>E598</f>
        <v>0</v>
      </c>
      <c r="F596" s="272"/>
      <c r="G596" s="273">
        <f>E596/D596*100</f>
        <v>0</v>
      </c>
    </row>
    <row r="597" spans="1:94" s="197" customFormat="1" x14ac:dyDescent="0.25">
      <c r="A597" s="192" t="s">
        <v>130</v>
      </c>
      <c r="B597" s="193" t="s">
        <v>129</v>
      </c>
      <c r="C597" s="194"/>
      <c r="D597" s="195">
        <f>D598</f>
        <v>300000</v>
      </c>
      <c r="E597" s="195">
        <f>E598</f>
        <v>0</v>
      </c>
      <c r="F597" s="196"/>
      <c r="G597" s="191">
        <f t="shared" ref="G597:G598" si="84">E597/D597*100</f>
        <v>0</v>
      </c>
    </row>
    <row r="598" spans="1:94" s="36" customFormat="1" x14ac:dyDescent="0.25">
      <c r="A598" s="89">
        <v>3</v>
      </c>
      <c r="B598" s="188" t="s">
        <v>6</v>
      </c>
      <c r="C598" s="152"/>
      <c r="D598" s="37">
        <f>+D599</f>
        <v>300000</v>
      </c>
      <c r="E598" s="37">
        <f>+E599</f>
        <v>0</v>
      </c>
      <c r="F598" s="190"/>
      <c r="G598" s="191">
        <f t="shared" si="84"/>
        <v>0</v>
      </c>
    </row>
    <row r="599" spans="1:94" x14ac:dyDescent="0.25">
      <c r="A599" s="4">
        <v>35</v>
      </c>
      <c r="B599" s="339" t="s">
        <v>118</v>
      </c>
      <c r="C599" s="340"/>
      <c r="D599" s="5">
        <v>300000</v>
      </c>
      <c r="E599" s="5">
        <v>0</v>
      </c>
      <c r="F599" s="341"/>
      <c r="G599" s="342"/>
    </row>
    <row r="600" spans="1:94" x14ac:dyDescent="0.25">
      <c r="A600" s="17"/>
      <c r="B600" s="142"/>
      <c r="C600" s="141"/>
      <c r="D600" s="5"/>
      <c r="E600" s="22"/>
      <c r="F600" s="73"/>
      <c r="G600" s="74"/>
    </row>
    <row r="601" spans="1:94" s="243" customFormat="1" x14ac:dyDescent="0.25">
      <c r="A601" s="237"/>
      <c r="B601" s="239" t="s">
        <v>277</v>
      </c>
      <c r="C601" s="240"/>
      <c r="D601" s="238">
        <f>D602+D615+D623</f>
        <v>1064000</v>
      </c>
      <c r="E601" s="238">
        <f>E602+E615+E623</f>
        <v>504965.72</v>
      </c>
      <c r="F601" s="241"/>
      <c r="G601" s="242">
        <f t="shared" ref="G601:G602" si="85">E601/D601*100</f>
        <v>47.45918421052631</v>
      </c>
    </row>
    <row r="602" spans="1:94" s="15" customFormat="1" x14ac:dyDescent="0.25">
      <c r="A602" s="4"/>
      <c r="B602" s="87" t="s">
        <v>278</v>
      </c>
      <c r="C602" s="88"/>
      <c r="D602" s="5">
        <f>D603</f>
        <v>956000</v>
      </c>
      <c r="E602" s="5">
        <f>E603</f>
        <v>440894.82999999996</v>
      </c>
      <c r="F602" s="73"/>
      <c r="G602" s="74">
        <f t="shared" si="85"/>
        <v>46.118706066945606</v>
      </c>
    </row>
    <row r="603" spans="1:94" s="66" customFormat="1" x14ac:dyDescent="0.25">
      <c r="A603" s="268"/>
      <c r="B603" s="269" t="s">
        <v>248</v>
      </c>
      <c r="C603" s="68"/>
      <c r="D603" s="270">
        <f>D604+D609</f>
        <v>956000</v>
      </c>
      <c r="E603" s="271">
        <f>E605+E609</f>
        <v>440894.82999999996</v>
      </c>
      <c r="F603" s="272"/>
      <c r="G603" s="273">
        <f>E603/D603*100</f>
        <v>46.118706066945606</v>
      </c>
    </row>
    <row r="604" spans="1:94" s="66" customFormat="1" x14ac:dyDescent="0.25">
      <c r="A604" s="60" t="s">
        <v>130</v>
      </c>
      <c r="B604" s="67" t="s">
        <v>129</v>
      </c>
      <c r="C604" s="68"/>
      <c r="D604" s="63">
        <f>D605</f>
        <v>656000</v>
      </c>
      <c r="E604" s="63">
        <f>E605</f>
        <v>395687.66</v>
      </c>
      <c r="F604" s="64"/>
      <c r="G604" s="74">
        <f t="shared" ref="G604" si="86">E604/D604*100</f>
        <v>60.318240853658537</v>
      </c>
    </row>
    <row r="605" spans="1:94" x14ac:dyDescent="0.25">
      <c r="A605" s="4">
        <v>3</v>
      </c>
      <c r="B605" s="87" t="s">
        <v>6</v>
      </c>
      <c r="C605" s="141"/>
      <c r="D605" s="5">
        <f>D606</f>
        <v>656000</v>
      </c>
      <c r="E605" s="5">
        <f>E606</f>
        <v>395687.66</v>
      </c>
      <c r="F605" s="73"/>
      <c r="G605" s="74">
        <f t="shared" ref="G605:G606" si="87">E605/D605*100</f>
        <v>60.318240853658537</v>
      </c>
    </row>
    <row r="606" spans="1:94" s="15" customFormat="1" x14ac:dyDescent="0.25">
      <c r="A606" s="4">
        <v>36</v>
      </c>
      <c r="B606" s="87" t="s">
        <v>102</v>
      </c>
      <c r="C606" s="88"/>
      <c r="D606" s="5">
        <v>656000</v>
      </c>
      <c r="E606" s="5">
        <f>E607</f>
        <v>395687.66</v>
      </c>
      <c r="F606" s="73"/>
      <c r="G606" s="74">
        <f t="shared" si="87"/>
        <v>60.318240853658537</v>
      </c>
    </row>
    <row r="607" spans="1:94" s="15" customFormat="1" x14ac:dyDescent="0.25">
      <c r="A607" s="4">
        <v>366</v>
      </c>
      <c r="B607" s="87" t="s">
        <v>120</v>
      </c>
      <c r="C607" s="88"/>
      <c r="D607" s="5"/>
      <c r="E607" s="5">
        <f>E608</f>
        <v>395687.66</v>
      </c>
      <c r="F607" s="73"/>
      <c r="G607" s="74"/>
    </row>
    <row r="608" spans="1:94" s="149" customFormat="1" x14ac:dyDescent="0.25">
      <c r="A608" s="147">
        <v>3661</v>
      </c>
      <c r="B608" s="169" t="s">
        <v>178</v>
      </c>
      <c r="C608" s="163"/>
      <c r="D608" s="148"/>
      <c r="E608" s="148">
        <v>395687.66</v>
      </c>
      <c r="F608" s="164"/>
      <c r="G608" s="74"/>
    </row>
    <row r="609" spans="1:94" s="66" customFormat="1" x14ac:dyDescent="0.25">
      <c r="A609" s="60" t="s">
        <v>132</v>
      </c>
      <c r="B609" s="67" t="s">
        <v>133</v>
      </c>
      <c r="C609" s="68"/>
      <c r="D609" s="63">
        <f>D610</f>
        <v>300000</v>
      </c>
      <c r="E609" s="63">
        <f>E610</f>
        <v>45207.17</v>
      </c>
      <c r="F609" s="64"/>
      <c r="G609" s="74">
        <f t="shared" ref="G609:G611" si="88">E609/D609*100</f>
        <v>15.069056666666667</v>
      </c>
    </row>
    <row r="610" spans="1:94" x14ac:dyDescent="0.25">
      <c r="A610" s="4">
        <v>3</v>
      </c>
      <c r="B610" s="87" t="s">
        <v>6</v>
      </c>
      <c r="C610" s="141"/>
      <c r="D610" s="5">
        <f>D611</f>
        <v>300000</v>
      </c>
      <c r="E610" s="5">
        <f>E611</f>
        <v>45207.17</v>
      </c>
      <c r="F610" s="73"/>
      <c r="G610" s="74">
        <f t="shared" si="88"/>
        <v>15.069056666666667</v>
      </c>
    </row>
    <row r="611" spans="1:94" s="15" customFormat="1" x14ac:dyDescent="0.25">
      <c r="A611" s="4">
        <v>36</v>
      </c>
      <c r="B611" s="87" t="s">
        <v>102</v>
      </c>
      <c r="C611" s="88"/>
      <c r="D611" s="5">
        <v>300000</v>
      </c>
      <c r="E611" s="5">
        <f>E612</f>
        <v>45207.17</v>
      </c>
      <c r="F611" s="73"/>
      <c r="G611" s="74">
        <f t="shared" si="88"/>
        <v>15.069056666666667</v>
      </c>
    </row>
    <row r="612" spans="1:94" s="15" customFormat="1" x14ac:dyDescent="0.25">
      <c r="A612" s="4">
        <v>366</v>
      </c>
      <c r="B612" s="87" t="s">
        <v>120</v>
      </c>
      <c r="C612" s="88"/>
      <c r="D612" s="5"/>
      <c r="E612" s="5">
        <f>E613</f>
        <v>45207.17</v>
      </c>
      <c r="F612" s="73"/>
      <c r="G612" s="74"/>
    </row>
    <row r="613" spans="1:94" s="149" customFormat="1" x14ac:dyDescent="0.25">
      <c r="A613" s="147">
        <v>3661</v>
      </c>
      <c r="B613" s="169" t="s">
        <v>178</v>
      </c>
      <c r="C613" s="163"/>
      <c r="D613" s="148"/>
      <c r="E613" s="148">
        <v>45207.17</v>
      </c>
      <c r="F613" s="164"/>
      <c r="G613" s="74"/>
    </row>
    <row r="614" spans="1:94" x14ac:dyDescent="0.25">
      <c r="A614" s="34"/>
      <c r="B614" s="291"/>
      <c r="C614" s="292"/>
      <c r="D614" s="34"/>
      <c r="E614" s="34"/>
      <c r="F614" s="291"/>
      <c r="G614" s="292"/>
    </row>
    <row r="615" spans="1:94" x14ac:dyDescent="0.25">
      <c r="A615" s="4"/>
      <c r="B615" s="339" t="s">
        <v>279</v>
      </c>
      <c r="C615" s="340"/>
      <c r="D615" s="5">
        <f>D618</f>
        <v>28000</v>
      </c>
      <c r="E615" s="5">
        <f>E618</f>
        <v>17310.89</v>
      </c>
      <c r="F615" s="341">
        <f t="shared" ref="F615" si="89">E615/D615*100</f>
        <v>61.824607142857133</v>
      </c>
      <c r="G615" s="342"/>
    </row>
    <row r="616" spans="1:94" s="66" customFormat="1" x14ac:dyDescent="0.25">
      <c r="A616" s="268"/>
      <c r="B616" s="269" t="s">
        <v>250</v>
      </c>
      <c r="C616" s="68"/>
      <c r="D616" s="270">
        <f>D618</f>
        <v>28000</v>
      </c>
      <c r="E616" s="271">
        <f>E618</f>
        <v>17310.89</v>
      </c>
      <c r="F616" s="272"/>
      <c r="G616" s="273">
        <f>E616/D616*100</f>
        <v>61.824607142857133</v>
      </c>
    </row>
    <row r="617" spans="1:94" s="66" customFormat="1" x14ac:dyDescent="0.25">
      <c r="A617" s="60" t="s">
        <v>130</v>
      </c>
      <c r="B617" s="67" t="s">
        <v>129</v>
      </c>
      <c r="C617" s="68"/>
      <c r="D617" s="63">
        <f>D618</f>
        <v>28000</v>
      </c>
      <c r="E617" s="63">
        <f>E618</f>
        <v>17310.89</v>
      </c>
      <c r="F617" s="64"/>
      <c r="G617" s="65">
        <f>E617/D617*100</f>
        <v>61.824607142857133</v>
      </c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</row>
    <row r="618" spans="1:94" x14ac:dyDescent="0.25">
      <c r="A618" s="4">
        <v>3</v>
      </c>
      <c r="B618" s="339" t="s">
        <v>6</v>
      </c>
      <c r="C618" s="345"/>
      <c r="D618" s="5">
        <f>D619</f>
        <v>28000</v>
      </c>
      <c r="E618" s="5">
        <f>E619</f>
        <v>17310.89</v>
      </c>
      <c r="F618" s="341">
        <f t="shared" ref="F618" si="90">E618/D618*100</f>
        <v>61.824607142857133</v>
      </c>
      <c r="G618" s="342"/>
    </row>
    <row r="619" spans="1:94" x14ac:dyDescent="0.25">
      <c r="A619" s="4">
        <v>36</v>
      </c>
      <c r="B619" s="339" t="s">
        <v>102</v>
      </c>
      <c r="C619" s="345"/>
      <c r="D619" s="5">
        <v>28000</v>
      </c>
      <c r="E619" s="5">
        <f>+E620</f>
        <v>17310.89</v>
      </c>
      <c r="F619" s="341">
        <f>E619/D619*100</f>
        <v>61.824607142857133</v>
      </c>
      <c r="G619" s="342"/>
    </row>
    <row r="620" spans="1:94" x14ac:dyDescent="0.25">
      <c r="A620" s="4">
        <v>366</v>
      </c>
      <c r="B620" s="339" t="s">
        <v>120</v>
      </c>
      <c r="C620" s="345"/>
      <c r="D620" s="5"/>
      <c r="E620" s="5">
        <f>E621</f>
        <v>17310.89</v>
      </c>
      <c r="F620" s="341"/>
      <c r="G620" s="342"/>
    </row>
    <row r="621" spans="1:94" x14ac:dyDescent="0.25">
      <c r="A621" s="17">
        <v>3661</v>
      </c>
      <c r="B621" s="415" t="s">
        <v>178</v>
      </c>
      <c r="C621" s="345"/>
      <c r="D621" s="18"/>
      <c r="E621" s="18">
        <v>17310.89</v>
      </c>
      <c r="F621" s="341"/>
      <c r="G621" s="342"/>
    </row>
    <row r="622" spans="1:94" x14ac:dyDescent="0.25">
      <c r="A622" s="17"/>
      <c r="B622" s="169"/>
      <c r="C622" s="141"/>
      <c r="D622" s="18"/>
      <c r="E622" s="18"/>
      <c r="F622" s="73"/>
      <c r="G622" s="74"/>
    </row>
    <row r="623" spans="1:94" x14ac:dyDescent="0.25">
      <c r="A623" s="4"/>
      <c r="B623" s="339" t="s">
        <v>280</v>
      </c>
      <c r="C623" s="340"/>
      <c r="D623" s="5">
        <f>D626</f>
        <v>80000</v>
      </c>
      <c r="E623" s="5">
        <f>E626</f>
        <v>46760</v>
      </c>
      <c r="F623" s="341">
        <f>E623/D623*100</f>
        <v>58.45</v>
      </c>
      <c r="G623" s="342"/>
    </row>
    <row r="624" spans="1:94" s="66" customFormat="1" x14ac:dyDescent="0.25">
      <c r="A624" s="268"/>
      <c r="B624" s="269" t="s">
        <v>251</v>
      </c>
      <c r="C624" s="68"/>
      <c r="D624" s="270">
        <f>D626</f>
        <v>80000</v>
      </c>
      <c r="E624" s="271">
        <f>E626</f>
        <v>46760</v>
      </c>
      <c r="F624" s="272"/>
      <c r="G624" s="273">
        <f>E624/D624*100</f>
        <v>58.45</v>
      </c>
    </row>
    <row r="625" spans="1:94" s="66" customFormat="1" x14ac:dyDescent="0.25">
      <c r="A625" s="60" t="s">
        <v>130</v>
      </c>
      <c r="B625" s="67" t="s">
        <v>129</v>
      </c>
      <c r="C625" s="68"/>
      <c r="D625" s="63">
        <v>80000</v>
      </c>
      <c r="E625" s="63">
        <f>E626</f>
        <v>46760</v>
      </c>
      <c r="F625" s="64"/>
      <c r="G625" s="65">
        <f>E625/D625*100</f>
        <v>58.45</v>
      </c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</row>
    <row r="626" spans="1:94" x14ac:dyDescent="0.25">
      <c r="A626" s="4">
        <v>3</v>
      </c>
      <c r="B626" s="339" t="s">
        <v>6</v>
      </c>
      <c r="C626" s="340"/>
      <c r="D626" s="5">
        <f t="shared" ref="D626:E627" si="91">D627</f>
        <v>80000</v>
      </c>
      <c r="E626" s="5">
        <f t="shared" si="91"/>
        <v>46760</v>
      </c>
      <c r="F626" s="341">
        <f>E626/D626*100</f>
        <v>58.45</v>
      </c>
      <c r="G626" s="342"/>
    </row>
    <row r="627" spans="1:94" x14ac:dyDescent="0.25">
      <c r="A627" s="4">
        <v>37</v>
      </c>
      <c r="B627" s="339" t="s">
        <v>182</v>
      </c>
      <c r="C627" s="340"/>
      <c r="D627" s="5">
        <v>80000</v>
      </c>
      <c r="E627" s="5">
        <f t="shared" si="91"/>
        <v>46760</v>
      </c>
      <c r="F627" s="341">
        <f>E627/D627*100</f>
        <v>58.45</v>
      </c>
      <c r="G627" s="342"/>
    </row>
    <row r="628" spans="1:94" x14ac:dyDescent="0.25">
      <c r="A628" s="4">
        <v>372</v>
      </c>
      <c r="B628" s="339" t="s">
        <v>103</v>
      </c>
      <c r="C628" s="340"/>
      <c r="D628" s="5"/>
      <c r="E628" s="5">
        <f>E629</f>
        <v>46760</v>
      </c>
      <c r="F628" s="341"/>
      <c r="G628" s="342"/>
    </row>
    <row r="629" spans="1:94" x14ac:dyDescent="0.25">
      <c r="A629" s="6">
        <v>3721</v>
      </c>
      <c r="B629" s="352" t="s">
        <v>82</v>
      </c>
      <c r="C629" s="345"/>
      <c r="D629" s="7"/>
      <c r="E629" s="7">
        <v>46760</v>
      </c>
      <c r="F629" s="341"/>
      <c r="G629" s="342"/>
    </row>
    <row r="630" spans="1:94" s="212" customFormat="1" x14ac:dyDescent="0.25">
      <c r="A630" s="237"/>
      <c r="B630" s="365" t="s">
        <v>281</v>
      </c>
      <c r="C630" s="366"/>
      <c r="D630" s="238">
        <f>D631</f>
        <v>148700</v>
      </c>
      <c r="E630" s="238">
        <f>E631</f>
        <v>46375.030000000006</v>
      </c>
      <c r="F630" s="367">
        <f t="shared" ref="F630" si="92">E630/D630*100</f>
        <v>31.186973772696707</v>
      </c>
      <c r="G630" s="368"/>
    </row>
    <row r="631" spans="1:94" x14ac:dyDescent="0.25">
      <c r="A631" s="4"/>
      <c r="B631" s="87" t="s">
        <v>282</v>
      </c>
      <c r="C631" s="141"/>
      <c r="D631" s="5">
        <f>D634</f>
        <v>148700</v>
      </c>
      <c r="E631" s="5">
        <f>E634</f>
        <v>46375.030000000006</v>
      </c>
      <c r="F631" s="73"/>
      <c r="G631" s="65">
        <f>E631/D631*100</f>
        <v>31.186973772696707</v>
      </c>
    </row>
    <row r="632" spans="1:94" s="66" customFormat="1" x14ac:dyDescent="0.25">
      <c r="A632" s="268"/>
      <c r="B632" s="269" t="s">
        <v>252</v>
      </c>
      <c r="C632" s="68"/>
      <c r="D632" s="270">
        <f>D633</f>
        <v>148700</v>
      </c>
      <c r="E632" s="271">
        <f>E634</f>
        <v>46375.030000000006</v>
      </c>
      <c r="F632" s="272"/>
      <c r="G632" s="273">
        <f>E632/D632*100</f>
        <v>31.186973772696707</v>
      </c>
    </row>
    <row r="633" spans="1:94" s="66" customFormat="1" x14ac:dyDescent="0.25">
      <c r="A633" s="60" t="s">
        <v>130</v>
      </c>
      <c r="B633" s="67" t="s">
        <v>129</v>
      </c>
      <c r="C633" s="68"/>
      <c r="D633" s="63">
        <f>D634</f>
        <v>148700</v>
      </c>
      <c r="E633" s="63">
        <f>E634</f>
        <v>46375.030000000006</v>
      </c>
      <c r="F633" s="64"/>
      <c r="G633" s="65">
        <f>E633/D633*100</f>
        <v>31.186973772696707</v>
      </c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</row>
    <row r="634" spans="1:94" x14ac:dyDescent="0.25">
      <c r="A634" s="4">
        <v>3</v>
      </c>
      <c r="B634" s="339" t="s">
        <v>6</v>
      </c>
      <c r="C634" s="340"/>
      <c r="D634" s="5">
        <f>D635+D639</f>
        <v>148700</v>
      </c>
      <c r="E634" s="5">
        <f>E635+E639</f>
        <v>46375.030000000006</v>
      </c>
      <c r="F634" s="341">
        <f t="shared" ref="F634:F635" si="93">E634/D634*100</f>
        <v>31.186973772696707</v>
      </c>
      <c r="G634" s="342"/>
    </row>
    <row r="635" spans="1:94" x14ac:dyDescent="0.25">
      <c r="A635" s="4">
        <v>37</v>
      </c>
      <c r="B635" s="339" t="s">
        <v>109</v>
      </c>
      <c r="C635" s="340"/>
      <c r="D635" s="5">
        <v>144700</v>
      </c>
      <c r="E635" s="5">
        <f t="shared" ref="E635" si="94">E636</f>
        <v>42660.130000000005</v>
      </c>
      <c r="F635" s="341">
        <f t="shared" si="93"/>
        <v>29.481776088458883</v>
      </c>
      <c r="G635" s="342"/>
    </row>
    <row r="636" spans="1:94" s="31" customFormat="1" x14ac:dyDescent="0.25">
      <c r="A636" s="4">
        <v>372</v>
      </c>
      <c r="B636" s="339" t="s">
        <v>103</v>
      </c>
      <c r="C636" s="340"/>
      <c r="D636" s="5"/>
      <c r="E636" s="5">
        <f>E637+E638</f>
        <v>42660.130000000005</v>
      </c>
      <c r="F636" s="341"/>
      <c r="G636" s="342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</row>
    <row r="637" spans="1:94" s="31" customFormat="1" x14ac:dyDescent="0.25">
      <c r="A637" s="27">
        <v>3721</v>
      </c>
      <c r="B637" s="33" t="s">
        <v>119</v>
      </c>
      <c r="C637" s="28"/>
      <c r="D637" s="29"/>
      <c r="E637" s="29">
        <v>38864.26</v>
      </c>
      <c r="F637" s="30"/>
      <c r="G637" s="28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</row>
    <row r="638" spans="1:94" s="31" customFormat="1" x14ac:dyDescent="0.25">
      <c r="A638" s="27">
        <v>3722</v>
      </c>
      <c r="B638" s="104" t="s">
        <v>83</v>
      </c>
      <c r="C638" s="28"/>
      <c r="D638" s="29"/>
      <c r="E638" s="29">
        <v>3795.87</v>
      </c>
      <c r="F638" s="30"/>
      <c r="G638" s="2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</row>
    <row r="639" spans="1:94" x14ac:dyDescent="0.25">
      <c r="A639" s="4">
        <v>38</v>
      </c>
      <c r="B639" s="339" t="s">
        <v>84</v>
      </c>
      <c r="C639" s="345"/>
      <c r="D639" s="5">
        <v>4000</v>
      </c>
      <c r="E639" s="5">
        <f t="shared" ref="E639" si="95">E640</f>
        <v>3714.9</v>
      </c>
      <c r="F639" s="341">
        <f>E639/D639*100</f>
        <v>92.872500000000002</v>
      </c>
      <c r="G639" s="342"/>
    </row>
    <row r="640" spans="1:94" x14ac:dyDescent="0.25">
      <c r="A640" s="4">
        <v>381</v>
      </c>
      <c r="B640" s="339" t="s">
        <v>85</v>
      </c>
      <c r="C640" s="340"/>
      <c r="D640" s="5"/>
      <c r="E640" s="5">
        <f>E641</f>
        <v>3714.9</v>
      </c>
      <c r="F640" s="341"/>
      <c r="G640" s="342"/>
    </row>
    <row r="641" spans="1:94" x14ac:dyDescent="0.25">
      <c r="A641" s="19">
        <v>3811</v>
      </c>
      <c r="B641" s="414" t="s">
        <v>86</v>
      </c>
      <c r="C641" s="360"/>
      <c r="D641" s="20"/>
      <c r="E641" s="20">
        <v>3714.9</v>
      </c>
      <c r="F641" s="341"/>
      <c r="G641" s="342"/>
    </row>
    <row r="642" spans="1:94" s="31" customFormat="1" x14ac:dyDescent="0.25">
      <c r="A642" s="27"/>
      <c r="B642" s="104"/>
      <c r="C642" s="28"/>
      <c r="D642" s="29"/>
      <c r="E642" s="29"/>
      <c r="F642" s="30"/>
      <c r="G642" s="28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</row>
    <row r="643" spans="1:94" s="212" customFormat="1" x14ac:dyDescent="0.25">
      <c r="A643" s="237"/>
      <c r="B643" s="365" t="s">
        <v>283</v>
      </c>
      <c r="C643" s="366"/>
      <c r="D643" s="238">
        <f>D644+D656</f>
        <v>57200</v>
      </c>
      <c r="E643" s="238">
        <f>E644+E656</f>
        <v>15000</v>
      </c>
      <c r="F643" s="367">
        <f t="shared" ref="F643:F644" si="96">E643/D643*100</f>
        <v>26.223776223776223</v>
      </c>
      <c r="G643" s="368"/>
    </row>
    <row r="644" spans="1:94" x14ac:dyDescent="0.25">
      <c r="A644" s="4"/>
      <c r="B644" s="339" t="s">
        <v>284</v>
      </c>
      <c r="C644" s="345"/>
      <c r="D644" s="5">
        <f>D647</f>
        <v>7200</v>
      </c>
      <c r="E644" s="5">
        <f>E647</f>
        <v>0</v>
      </c>
      <c r="F644" s="341">
        <f t="shared" si="96"/>
        <v>0</v>
      </c>
      <c r="G644" s="342"/>
    </row>
    <row r="645" spans="1:94" s="66" customFormat="1" x14ac:dyDescent="0.25">
      <c r="A645" s="268"/>
      <c r="B645" s="269" t="s">
        <v>253</v>
      </c>
      <c r="C645" s="68"/>
      <c r="D645" s="270">
        <f>D646</f>
        <v>7200</v>
      </c>
      <c r="E645" s="271">
        <f>E647</f>
        <v>0</v>
      </c>
      <c r="F645" s="272"/>
      <c r="G645" s="273">
        <f>E645/D645*100</f>
        <v>0</v>
      </c>
    </row>
    <row r="646" spans="1:94" s="66" customFormat="1" x14ac:dyDescent="0.25">
      <c r="A646" s="60" t="s">
        <v>130</v>
      </c>
      <c r="B646" s="67" t="s">
        <v>129</v>
      </c>
      <c r="C646" s="68"/>
      <c r="D646" s="63">
        <f>D647</f>
        <v>7200</v>
      </c>
      <c r="E646" s="63">
        <f>E647</f>
        <v>0</v>
      </c>
      <c r="F646" s="64"/>
      <c r="G646" s="65">
        <f>E646/D646*100</f>
        <v>0</v>
      </c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</row>
    <row r="647" spans="1:94" x14ac:dyDescent="0.25">
      <c r="A647" s="4">
        <v>3</v>
      </c>
      <c r="B647" s="339" t="s">
        <v>6</v>
      </c>
      <c r="C647" s="345"/>
      <c r="D647" s="5">
        <f>D648+D652</f>
        <v>7200</v>
      </c>
      <c r="E647" s="5"/>
      <c r="F647" s="341">
        <f t="shared" ref="F647" si="97">E647/D647*100</f>
        <v>0</v>
      </c>
      <c r="G647" s="342"/>
    </row>
    <row r="648" spans="1:94" x14ac:dyDescent="0.25">
      <c r="A648" s="4">
        <v>32</v>
      </c>
      <c r="B648" s="339" t="s">
        <v>52</v>
      </c>
      <c r="C648" s="345"/>
      <c r="D648" s="5">
        <v>3000</v>
      </c>
      <c r="E648" s="5"/>
      <c r="F648" s="341"/>
      <c r="G648" s="342"/>
    </row>
    <row r="649" spans="1:94" x14ac:dyDescent="0.25">
      <c r="A649" s="4">
        <v>329</v>
      </c>
      <c r="B649" s="339" t="s">
        <v>73</v>
      </c>
      <c r="C649" s="340"/>
      <c r="D649" s="5"/>
      <c r="E649" s="5"/>
      <c r="F649" s="341"/>
      <c r="G649" s="342"/>
    </row>
    <row r="650" spans="1:94" x14ac:dyDescent="0.25">
      <c r="A650" s="6">
        <v>3299</v>
      </c>
      <c r="B650" s="352" t="s">
        <v>73</v>
      </c>
      <c r="C650" s="345"/>
      <c r="D650" s="5"/>
      <c r="E650" s="21"/>
      <c r="F650" s="341"/>
      <c r="G650" s="342"/>
    </row>
    <row r="651" spans="1:94" x14ac:dyDescent="0.25">
      <c r="A651" s="34"/>
      <c r="B651" s="291"/>
      <c r="C651" s="292"/>
      <c r="D651" s="34"/>
      <c r="E651" s="34"/>
      <c r="F651" s="291"/>
      <c r="G651" s="292"/>
    </row>
    <row r="652" spans="1:94" x14ac:dyDescent="0.25">
      <c r="A652" s="4">
        <v>38</v>
      </c>
      <c r="B652" s="339" t="s">
        <v>84</v>
      </c>
      <c r="C652" s="345"/>
      <c r="D652" s="5">
        <v>4200</v>
      </c>
      <c r="E652" s="5">
        <f>E653</f>
        <v>0</v>
      </c>
      <c r="F652" s="341">
        <f t="shared" ref="F652" si="98">E652/D652*100</f>
        <v>0</v>
      </c>
      <c r="G652" s="342"/>
    </row>
    <row r="653" spans="1:94" x14ac:dyDescent="0.25">
      <c r="A653" s="4">
        <v>381</v>
      </c>
      <c r="B653" s="339" t="s">
        <v>85</v>
      </c>
      <c r="C653" s="340"/>
      <c r="D653" s="5"/>
      <c r="E653" s="5">
        <f>E654</f>
        <v>0</v>
      </c>
      <c r="F653" s="341"/>
      <c r="G653" s="342"/>
    </row>
    <row r="654" spans="1:94" x14ac:dyDescent="0.25">
      <c r="A654" s="6">
        <v>3811</v>
      </c>
      <c r="B654" s="352" t="s">
        <v>86</v>
      </c>
      <c r="C654" s="345"/>
      <c r="D654" s="5"/>
      <c r="E654" s="21"/>
      <c r="F654" s="341"/>
      <c r="G654" s="342"/>
    </row>
    <row r="655" spans="1:94" x14ac:dyDescent="0.25">
      <c r="A655" s="6"/>
      <c r="B655" s="143"/>
      <c r="C655" s="141"/>
      <c r="D655" s="5"/>
      <c r="E655" s="21"/>
      <c r="F655" s="73"/>
      <c r="G655" s="74"/>
    </row>
    <row r="656" spans="1:94" x14ac:dyDescent="0.25">
      <c r="A656" s="4"/>
      <c r="B656" s="339" t="s">
        <v>285</v>
      </c>
      <c r="C656" s="345"/>
      <c r="D656" s="5">
        <f>D659</f>
        <v>50000</v>
      </c>
      <c r="E656" s="5">
        <f>E659</f>
        <v>15000</v>
      </c>
      <c r="F656" s="341">
        <f t="shared" ref="F656" si="99">E656/D656*100</f>
        <v>30</v>
      </c>
      <c r="G656" s="342"/>
    </row>
    <row r="657" spans="1:94" s="66" customFormat="1" x14ac:dyDescent="0.25">
      <c r="A657" s="268"/>
      <c r="B657" s="269" t="s">
        <v>254</v>
      </c>
      <c r="C657" s="68"/>
      <c r="D657" s="270">
        <f>D659</f>
        <v>50000</v>
      </c>
      <c r="E657" s="271">
        <f>E659</f>
        <v>15000</v>
      </c>
      <c r="F657" s="272"/>
      <c r="G657" s="273">
        <f>E657/D657*100</f>
        <v>30</v>
      </c>
    </row>
    <row r="658" spans="1:94" s="66" customFormat="1" x14ac:dyDescent="0.25">
      <c r="A658" s="60" t="s">
        <v>130</v>
      </c>
      <c r="B658" s="67" t="s">
        <v>129</v>
      </c>
      <c r="C658" s="68"/>
      <c r="D658" s="63">
        <f>D659</f>
        <v>50000</v>
      </c>
      <c r="E658" s="63">
        <f>E659</f>
        <v>15000</v>
      </c>
      <c r="F658" s="64"/>
      <c r="G658" s="65">
        <f>E658/D658*100</f>
        <v>30</v>
      </c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</row>
    <row r="659" spans="1:94" x14ac:dyDescent="0.25">
      <c r="A659" s="4">
        <v>3</v>
      </c>
      <c r="B659" s="339" t="s">
        <v>6</v>
      </c>
      <c r="C659" s="345"/>
      <c r="D659" s="5">
        <f>D660</f>
        <v>50000</v>
      </c>
      <c r="E659" s="5">
        <f>E660</f>
        <v>15000</v>
      </c>
      <c r="F659" s="341">
        <f t="shared" ref="F659:F660" si="100">E659/D659*100</f>
        <v>30</v>
      </c>
      <c r="G659" s="342"/>
    </row>
    <row r="660" spans="1:94" x14ac:dyDescent="0.25">
      <c r="A660" s="4">
        <v>38</v>
      </c>
      <c r="B660" s="339" t="s">
        <v>84</v>
      </c>
      <c r="C660" s="345"/>
      <c r="D660" s="5">
        <v>50000</v>
      </c>
      <c r="E660" s="5">
        <f>E661</f>
        <v>15000</v>
      </c>
      <c r="F660" s="341">
        <f t="shared" si="100"/>
        <v>30</v>
      </c>
      <c r="G660" s="342"/>
    </row>
    <row r="661" spans="1:94" x14ac:dyDescent="0.25">
      <c r="A661" s="4">
        <v>381</v>
      </c>
      <c r="B661" s="339" t="s">
        <v>85</v>
      </c>
      <c r="C661" s="340"/>
      <c r="D661" s="5"/>
      <c r="E661" s="5">
        <f>E662</f>
        <v>15000</v>
      </c>
      <c r="F661" s="341"/>
      <c r="G661" s="342"/>
    </row>
    <row r="662" spans="1:94" x14ac:dyDescent="0.25">
      <c r="A662" s="6">
        <v>3811</v>
      </c>
      <c r="B662" s="352" t="s">
        <v>86</v>
      </c>
      <c r="C662" s="345"/>
      <c r="D662" s="5"/>
      <c r="E662" s="21">
        <v>15000</v>
      </c>
      <c r="F662" s="341"/>
      <c r="G662" s="342"/>
    </row>
    <row r="663" spans="1:94" x14ac:dyDescent="0.25">
      <c r="A663" s="19"/>
      <c r="B663" s="135"/>
      <c r="C663" s="136"/>
      <c r="D663" s="20"/>
      <c r="E663" s="20"/>
      <c r="F663" s="73"/>
      <c r="G663" s="74"/>
    </row>
    <row r="664" spans="1:94" s="212" customFormat="1" x14ac:dyDescent="0.25">
      <c r="A664" s="237"/>
      <c r="B664" s="365" t="s">
        <v>286</v>
      </c>
      <c r="C664" s="366"/>
      <c r="D664" s="238">
        <f>D665+D673+D681</f>
        <v>170600</v>
      </c>
      <c r="E664" s="238">
        <f>E665+E673+E681</f>
        <v>51000</v>
      </c>
      <c r="F664" s="367">
        <f t="shared" ref="F664:F665" si="101">E664/D664*100</f>
        <v>29.894490035169991</v>
      </c>
      <c r="G664" s="368"/>
    </row>
    <row r="665" spans="1:94" x14ac:dyDescent="0.25">
      <c r="A665" s="4"/>
      <c r="B665" s="339" t="s">
        <v>287</v>
      </c>
      <c r="C665" s="340"/>
      <c r="D665" s="5">
        <f>D668</f>
        <v>17600</v>
      </c>
      <c r="E665" s="5">
        <f>E668</f>
        <v>1000</v>
      </c>
      <c r="F665" s="341">
        <f t="shared" si="101"/>
        <v>5.6818181818181817</v>
      </c>
      <c r="G665" s="342"/>
    </row>
    <row r="666" spans="1:94" s="66" customFormat="1" x14ac:dyDescent="0.25">
      <c r="A666" s="268"/>
      <c r="B666" s="269" t="s">
        <v>255</v>
      </c>
      <c r="C666" s="68"/>
      <c r="D666" s="270">
        <f>D667</f>
        <v>17600</v>
      </c>
      <c r="E666" s="271">
        <f>E668</f>
        <v>1000</v>
      </c>
      <c r="F666" s="272"/>
      <c r="G666" s="273">
        <f>E666/D666*100</f>
        <v>5.6818181818181817</v>
      </c>
    </row>
    <row r="667" spans="1:94" s="66" customFormat="1" x14ac:dyDescent="0.25">
      <c r="A667" s="60" t="s">
        <v>130</v>
      </c>
      <c r="B667" s="67" t="s">
        <v>129</v>
      </c>
      <c r="C667" s="68"/>
      <c r="D667" s="63">
        <f>D668</f>
        <v>17600</v>
      </c>
      <c r="E667" s="63">
        <f>E668</f>
        <v>1000</v>
      </c>
      <c r="F667" s="64"/>
      <c r="G667" s="273">
        <f>E667/D667*100</f>
        <v>5.6818181818181817</v>
      </c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</row>
    <row r="668" spans="1:94" x14ac:dyDescent="0.25">
      <c r="A668" s="4">
        <v>3</v>
      </c>
      <c r="B668" s="339" t="s">
        <v>6</v>
      </c>
      <c r="C668" s="340"/>
      <c r="D668" s="5">
        <f>D669</f>
        <v>17600</v>
      </c>
      <c r="E668" s="5">
        <f t="shared" ref="E668" si="102">E669</f>
        <v>1000</v>
      </c>
      <c r="F668" s="341">
        <f t="shared" ref="F668:F669" si="103">E668/D668*100</f>
        <v>5.6818181818181817</v>
      </c>
      <c r="G668" s="342"/>
    </row>
    <row r="669" spans="1:94" x14ac:dyDescent="0.25">
      <c r="A669" s="4">
        <v>38</v>
      </c>
      <c r="B669" s="339" t="s">
        <v>84</v>
      </c>
      <c r="C669" s="340"/>
      <c r="D669" s="5">
        <v>17600</v>
      </c>
      <c r="E669" s="5">
        <f>E670</f>
        <v>1000</v>
      </c>
      <c r="F669" s="341">
        <f t="shared" si="103"/>
        <v>5.6818181818181817</v>
      </c>
      <c r="G669" s="342"/>
    </row>
    <row r="670" spans="1:94" x14ac:dyDescent="0.25">
      <c r="A670" s="4">
        <v>381</v>
      </c>
      <c r="B670" s="339" t="s">
        <v>85</v>
      </c>
      <c r="C670" s="340"/>
      <c r="D670" s="5"/>
      <c r="E670" s="5">
        <f>E671</f>
        <v>1000</v>
      </c>
      <c r="F670" s="341"/>
      <c r="G670" s="342"/>
    </row>
    <row r="671" spans="1:94" x14ac:dyDescent="0.25">
      <c r="A671" s="6">
        <v>3811</v>
      </c>
      <c r="B671" s="352" t="s">
        <v>86</v>
      </c>
      <c r="C671" s="345"/>
      <c r="D671" s="7"/>
      <c r="E671" s="7">
        <v>1000</v>
      </c>
      <c r="F671" s="341"/>
      <c r="G671" s="342"/>
    </row>
    <row r="672" spans="1:94" x14ac:dyDescent="0.25">
      <c r="A672" s="6"/>
      <c r="B672" s="143"/>
      <c r="C672" s="141"/>
      <c r="D672" s="7"/>
      <c r="E672" s="7"/>
      <c r="F672" s="73"/>
      <c r="G672" s="74"/>
    </row>
    <row r="673" spans="1:94" x14ac:dyDescent="0.25">
      <c r="A673" s="4"/>
      <c r="B673" s="339" t="s">
        <v>288</v>
      </c>
      <c r="C673" s="345"/>
      <c r="D673" s="5">
        <f>D676</f>
        <v>118000</v>
      </c>
      <c r="E673" s="5">
        <f>E676</f>
        <v>49000</v>
      </c>
      <c r="F673" s="341">
        <f>E673/D673*100</f>
        <v>41.525423728813557</v>
      </c>
      <c r="G673" s="342"/>
    </row>
    <row r="674" spans="1:94" s="66" customFormat="1" x14ac:dyDescent="0.25">
      <c r="A674" s="268"/>
      <c r="B674" s="269" t="s">
        <v>256</v>
      </c>
      <c r="C674" s="68"/>
      <c r="D674" s="270">
        <f>D675</f>
        <v>118000</v>
      </c>
      <c r="E674" s="271">
        <f>E676</f>
        <v>49000</v>
      </c>
      <c r="F674" s="272"/>
      <c r="G674" s="273">
        <f>E674/D674*100</f>
        <v>41.525423728813557</v>
      </c>
    </row>
    <row r="675" spans="1:94" s="66" customFormat="1" x14ac:dyDescent="0.25">
      <c r="A675" s="60" t="s">
        <v>130</v>
      </c>
      <c r="B675" s="67" t="s">
        <v>129</v>
      </c>
      <c r="C675" s="68"/>
      <c r="D675" s="63">
        <f>D676</f>
        <v>118000</v>
      </c>
      <c r="E675" s="63">
        <f>E676</f>
        <v>49000</v>
      </c>
      <c r="F675" s="64"/>
      <c r="G675" s="65">
        <f>E675/D675*100</f>
        <v>41.525423728813557</v>
      </c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</row>
    <row r="676" spans="1:94" x14ac:dyDescent="0.25">
      <c r="A676" s="4">
        <v>3</v>
      </c>
      <c r="B676" s="339" t="s">
        <v>6</v>
      </c>
      <c r="C676" s="345"/>
      <c r="D676" s="5">
        <f t="shared" ref="D676:E676" si="104">D677</f>
        <v>118000</v>
      </c>
      <c r="E676" s="5">
        <f t="shared" si="104"/>
        <v>49000</v>
      </c>
      <c r="F676" s="341">
        <f>E676/D676*100</f>
        <v>41.525423728813557</v>
      </c>
      <c r="G676" s="342"/>
    </row>
    <row r="677" spans="1:94" x14ac:dyDescent="0.25">
      <c r="A677" s="4">
        <v>38</v>
      </c>
      <c r="B677" s="339" t="s">
        <v>84</v>
      </c>
      <c r="C677" s="345"/>
      <c r="D677" s="5">
        <v>118000</v>
      </c>
      <c r="E677" s="5">
        <f>E678</f>
        <v>49000</v>
      </c>
      <c r="F677" s="341">
        <f>E677/D677*100</f>
        <v>41.525423728813557</v>
      </c>
      <c r="G677" s="342"/>
    </row>
    <row r="678" spans="1:94" x14ac:dyDescent="0.25">
      <c r="A678" s="4">
        <v>381</v>
      </c>
      <c r="B678" s="339" t="s">
        <v>85</v>
      </c>
      <c r="C678" s="345"/>
      <c r="D678" s="5"/>
      <c r="E678" s="5">
        <f>E679</f>
        <v>49000</v>
      </c>
      <c r="F678" s="341"/>
      <c r="G678" s="342"/>
    </row>
    <row r="679" spans="1:94" x14ac:dyDescent="0.25">
      <c r="A679" s="6">
        <v>3811</v>
      </c>
      <c r="B679" s="352" t="s">
        <v>86</v>
      </c>
      <c r="C679" s="345"/>
      <c r="D679" s="5"/>
      <c r="E679" s="21">
        <v>49000</v>
      </c>
      <c r="F679" s="341"/>
      <c r="G679" s="342"/>
    </row>
    <row r="680" spans="1:94" x14ac:dyDescent="0.25">
      <c r="A680" s="35"/>
      <c r="B680" s="35"/>
      <c r="C680" s="35"/>
      <c r="D680" s="80"/>
      <c r="E680" s="85"/>
      <c r="F680" s="80"/>
      <c r="G680" s="80"/>
    </row>
    <row r="681" spans="1:94" x14ac:dyDescent="0.25">
      <c r="A681" s="4"/>
      <c r="B681" s="339" t="s">
        <v>289</v>
      </c>
      <c r="C681" s="340"/>
      <c r="D681" s="5">
        <f>D684</f>
        <v>35000</v>
      </c>
      <c r="E681" s="5">
        <f>E684</f>
        <v>1000</v>
      </c>
      <c r="F681" s="341">
        <f>E681/D681*100</f>
        <v>2.8571428571428572</v>
      </c>
      <c r="G681" s="342"/>
    </row>
    <row r="682" spans="1:94" s="66" customFormat="1" x14ac:dyDescent="0.25">
      <c r="A682" s="268"/>
      <c r="B682" s="269" t="s">
        <v>290</v>
      </c>
      <c r="C682" s="68"/>
      <c r="D682" s="270">
        <f>D683</f>
        <v>35000</v>
      </c>
      <c r="E682" s="271">
        <f>E684</f>
        <v>1000</v>
      </c>
      <c r="F682" s="272"/>
      <c r="G682" s="273">
        <f>E682/D682*100</f>
        <v>2.8571428571428572</v>
      </c>
    </row>
    <row r="683" spans="1:94" s="66" customFormat="1" x14ac:dyDescent="0.25">
      <c r="A683" s="60" t="s">
        <v>130</v>
      </c>
      <c r="B683" s="67" t="s">
        <v>129</v>
      </c>
      <c r="C683" s="68"/>
      <c r="D683" s="63">
        <f>D684</f>
        <v>35000</v>
      </c>
      <c r="E683" s="63">
        <f>E684</f>
        <v>1000</v>
      </c>
      <c r="F683" s="64"/>
      <c r="G683" s="65">
        <f>E683/D683*100</f>
        <v>2.8571428571428572</v>
      </c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</row>
    <row r="684" spans="1:94" x14ac:dyDescent="0.25">
      <c r="A684" s="4">
        <v>3</v>
      </c>
      <c r="B684" s="339" t="s">
        <v>6</v>
      </c>
      <c r="C684" s="340"/>
      <c r="D684" s="5">
        <f t="shared" ref="D684:E685" si="105">D685</f>
        <v>35000</v>
      </c>
      <c r="E684" s="5">
        <f t="shared" si="105"/>
        <v>1000</v>
      </c>
      <c r="F684" s="341">
        <f>E684/D684*100</f>
        <v>2.8571428571428572</v>
      </c>
      <c r="G684" s="342"/>
    </row>
    <row r="685" spans="1:94" x14ac:dyDescent="0.25">
      <c r="A685" s="4">
        <v>38</v>
      </c>
      <c r="B685" s="339" t="s">
        <v>84</v>
      </c>
      <c r="C685" s="340"/>
      <c r="D685" s="5">
        <v>35000</v>
      </c>
      <c r="E685" s="5">
        <f t="shared" si="105"/>
        <v>1000</v>
      </c>
      <c r="F685" s="341">
        <f>E685/D685*100</f>
        <v>2.8571428571428572</v>
      </c>
      <c r="G685" s="342"/>
    </row>
    <row r="686" spans="1:94" x14ac:dyDescent="0.25">
      <c r="A686" s="4">
        <v>381</v>
      </c>
      <c r="B686" s="339" t="s">
        <v>85</v>
      </c>
      <c r="C686" s="345"/>
      <c r="D686" s="5"/>
      <c r="E686" s="5">
        <f>E687</f>
        <v>1000</v>
      </c>
      <c r="F686" s="341"/>
      <c r="G686" s="342"/>
    </row>
    <row r="687" spans="1:94" x14ac:dyDescent="0.25">
      <c r="A687" s="19">
        <v>3811</v>
      </c>
      <c r="B687" s="359" t="s">
        <v>86</v>
      </c>
      <c r="C687" s="360"/>
      <c r="D687" s="20"/>
      <c r="E687" s="20">
        <v>1000</v>
      </c>
      <c r="F687" s="341"/>
      <c r="G687" s="342"/>
    </row>
    <row r="688" spans="1:94" x14ac:dyDescent="0.25">
      <c r="A688" s="19"/>
      <c r="B688" s="135"/>
      <c r="C688" s="136"/>
      <c r="D688" s="20"/>
      <c r="E688" s="20"/>
      <c r="F688" s="73"/>
      <c r="G688" s="74"/>
    </row>
    <row r="689" spans="1:94" x14ac:dyDescent="0.25">
      <c r="A689" s="19"/>
      <c r="B689" s="135"/>
      <c r="C689" s="136"/>
      <c r="D689" s="20"/>
      <c r="E689" s="20"/>
      <c r="F689" s="73"/>
      <c r="G689" s="74"/>
    </row>
    <row r="690" spans="1:94" s="246" customFormat="1" x14ac:dyDescent="0.25">
      <c r="A690" s="244"/>
      <c r="B690" s="343" t="s">
        <v>123</v>
      </c>
      <c r="C690" s="344"/>
      <c r="D690" s="245">
        <f>D691</f>
        <v>818000</v>
      </c>
      <c r="E690" s="245">
        <f>E691</f>
        <v>439465.88</v>
      </c>
      <c r="F690" s="346">
        <f>E690/D690*100</f>
        <v>53.724435207823959</v>
      </c>
      <c r="G690" s="347"/>
    </row>
    <row r="691" spans="1:94" s="218" customFormat="1" x14ac:dyDescent="0.25">
      <c r="A691" s="234"/>
      <c r="B691" s="348" t="s">
        <v>124</v>
      </c>
      <c r="C691" s="349"/>
      <c r="D691" s="235">
        <f>D692+D772</f>
        <v>818000</v>
      </c>
      <c r="E691" s="235">
        <f>E692+E772</f>
        <v>439465.88</v>
      </c>
      <c r="F691" s="350">
        <f>E691/D691*100</f>
        <v>53.724435207823959</v>
      </c>
      <c r="G691" s="351"/>
    </row>
    <row r="692" spans="1:94" s="212" customFormat="1" x14ac:dyDescent="0.25">
      <c r="A692" s="237"/>
      <c r="B692" s="365" t="s">
        <v>291</v>
      </c>
      <c r="C692" s="387"/>
      <c r="D692" s="238">
        <f>D693+D701+D709+D719+D735+D742+D751+D764</f>
        <v>356000</v>
      </c>
      <c r="E692" s="238">
        <f>E693+E701+E709+E719+E735+E742+E751+E764</f>
        <v>100426.97</v>
      </c>
      <c r="F692" s="367">
        <f>E692/D692*100</f>
        <v>28.209823033707863</v>
      </c>
      <c r="G692" s="368"/>
    </row>
    <row r="693" spans="1:94" x14ac:dyDescent="0.25">
      <c r="A693" s="4"/>
      <c r="B693" s="339" t="s">
        <v>292</v>
      </c>
      <c r="C693" s="340"/>
      <c r="D693" s="5">
        <f>D694</f>
        <v>20000</v>
      </c>
      <c r="E693" s="5">
        <f>E696</f>
        <v>6090</v>
      </c>
      <c r="F693" s="341">
        <f>E693/D693*100</f>
        <v>30.45</v>
      </c>
      <c r="G693" s="342"/>
    </row>
    <row r="694" spans="1:94" s="66" customFormat="1" x14ac:dyDescent="0.25">
      <c r="A694" s="268"/>
      <c r="B694" s="269" t="s">
        <v>258</v>
      </c>
      <c r="C694" s="68"/>
      <c r="D694" s="270">
        <f>D695</f>
        <v>20000</v>
      </c>
      <c r="E694" s="271">
        <f>E696</f>
        <v>6090</v>
      </c>
      <c r="F694" s="272"/>
      <c r="G694" s="273">
        <f>E694/D694*100</f>
        <v>30.45</v>
      </c>
    </row>
    <row r="695" spans="1:94" s="66" customFormat="1" x14ac:dyDescent="0.25">
      <c r="A695" s="60" t="s">
        <v>134</v>
      </c>
      <c r="B695" s="67" t="s">
        <v>135</v>
      </c>
      <c r="C695" s="68"/>
      <c r="D695" s="63">
        <f>D696</f>
        <v>20000</v>
      </c>
      <c r="E695" s="63">
        <f>E696</f>
        <v>6090</v>
      </c>
      <c r="F695" s="64"/>
      <c r="G695" s="65">
        <f>E695/D695*100</f>
        <v>30.45</v>
      </c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</row>
    <row r="696" spans="1:94" x14ac:dyDescent="0.25">
      <c r="A696" s="4">
        <v>3</v>
      </c>
      <c r="B696" s="339" t="s">
        <v>6</v>
      </c>
      <c r="C696" s="340"/>
      <c r="D696" s="5">
        <f>D697</f>
        <v>20000</v>
      </c>
      <c r="E696" s="5">
        <f>E697</f>
        <v>6090</v>
      </c>
      <c r="F696" s="341">
        <f>E696/D696*100</f>
        <v>30.45</v>
      </c>
      <c r="G696" s="342"/>
    </row>
    <row r="697" spans="1:94" x14ac:dyDescent="0.25">
      <c r="A697" s="4">
        <v>32</v>
      </c>
      <c r="B697" s="339" t="s">
        <v>52</v>
      </c>
      <c r="C697" s="345"/>
      <c r="D697" s="5">
        <v>20000</v>
      </c>
      <c r="E697" s="5">
        <f>E698</f>
        <v>6090</v>
      </c>
      <c r="F697" s="341">
        <f>E697/D697*100</f>
        <v>30.45</v>
      </c>
      <c r="G697" s="342"/>
    </row>
    <row r="698" spans="1:94" s="110" customFormat="1" x14ac:dyDescent="0.25">
      <c r="A698" s="111">
        <v>323</v>
      </c>
      <c r="B698" s="353" t="s">
        <v>64</v>
      </c>
      <c r="C698" s="382"/>
      <c r="D698" s="112"/>
      <c r="E698" s="112">
        <f>+E699</f>
        <v>6090</v>
      </c>
      <c r="F698" s="355"/>
      <c r="G698" s="356"/>
    </row>
    <row r="699" spans="1:94" x14ac:dyDescent="0.25">
      <c r="A699" s="6">
        <v>3232</v>
      </c>
      <c r="B699" s="352" t="s">
        <v>66</v>
      </c>
      <c r="C699" s="345"/>
      <c r="D699" s="5"/>
      <c r="E699" s="21">
        <v>6090</v>
      </c>
      <c r="F699" s="341"/>
      <c r="G699" s="342"/>
    </row>
    <row r="700" spans="1:94" x14ac:dyDescent="0.25">
      <c r="A700" s="35"/>
      <c r="B700" s="35"/>
      <c r="C700" s="35"/>
      <c r="D700" s="80"/>
      <c r="E700" s="85"/>
      <c r="F700" s="80"/>
      <c r="G700" s="80"/>
    </row>
    <row r="701" spans="1:94" x14ac:dyDescent="0.25">
      <c r="A701" s="4"/>
      <c r="B701" s="339" t="s">
        <v>293</v>
      </c>
      <c r="C701" s="340"/>
      <c r="D701" s="5">
        <f>D704</f>
        <v>5000</v>
      </c>
      <c r="E701" s="5">
        <f>E704</f>
        <v>7400</v>
      </c>
      <c r="F701" s="341">
        <f>E701/D701*100</f>
        <v>148</v>
      </c>
      <c r="G701" s="342"/>
    </row>
    <row r="702" spans="1:94" s="66" customFormat="1" x14ac:dyDescent="0.25">
      <c r="A702" s="268"/>
      <c r="B702" s="269" t="s">
        <v>258</v>
      </c>
      <c r="C702" s="68"/>
      <c r="D702" s="270">
        <f>D704</f>
        <v>5000</v>
      </c>
      <c r="E702" s="271">
        <f>E704</f>
        <v>7400</v>
      </c>
      <c r="F702" s="272"/>
      <c r="G702" s="273">
        <f>E702/D702*100</f>
        <v>148</v>
      </c>
    </row>
    <row r="703" spans="1:94" s="66" customFormat="1" x14ac:dyDescent="0.25">
      <c r="A703" s="60" t="s">
        <v>134</v>
      </c>
      <c r="B703" s="67" t="s">
        <v>135</v>
      </c>
      <c r="C703" s="68"/>
      <c r="D703" s="63">
        <v>5000</v>
      </c>
      <c r="E703" s="63">
        <f>E704</f>
        <v>7400</v>
      </c>
      <c r="F703" s="64"/>
      <c r="G703" s="273">
        <f>E703/D703*100</f>
        <v>148</v>
      </c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</row>
    <row r="704" spans="1:94" x14ac:dyDescent="0.25">
      <c r="A704" s="4">
        <v>3</v>
      </c>
      <c r="B704" s="339" t="s">
        <v>6</v>
      </c>
      <c r="C704" s="340"/>
      <c r="D704" s="5">
        <f>D705</f>
        <v>5000</v>
      </c>
      <c r="E704" s="5">
        <f>E705</f>
        <v>7400</v>
      </c>
      <c r="F704" s="341">
        <f>E704/D704*100</f>
        <v>148</v>
      </c>
      <c r="G704" s="342"/>
    </row>
    <row r="705" spans="1:94" x14ac:dyDescent="0.25">
      <c r="A705" s="4">
        <v>32</v>
      </c>
      <c r="B705" s="339" t="s">
        <v>52</v>
      </c>
      <c r="C705" s="345"/>
      <c r="D705" s="5">
        <v>5000</v>
      </c>
      <c r="E705" s="5">
        <f>E706</f>
        <v>7400</v>
      </c>
      <c r="F705" s="341">
        <f>E705/D705*100</f>
        <v>148</v>
      </c>
      <c r="G705" s="342"/>
    </row>
    <row r="706" spans="1:94" s="110" customFormat="1" x14ac:dyDescent="0.25">
      <c r="A706" s="111">
        <v>323</v>
      </c>
      <c r="B706" s="353" t="s">
        <v>64</v>
      </c>
      <c r="C706" s="382"/>
      <c r="D706" s="112"/>
      <c r="E706" s="112">
        <f>+E707</f>
        <v>7400</v>
      </c>
      <c r="F706" s="355"/>
      <c r="G706" s="356"/>
    </row>
    <row r="707" spans="1:94" x14ac:dyDescent="0.25">
      <c r="A707" s="6">
        <v>3232</v>
      </c>
      <c r="B707" s="352" t="s">
        <v>66</v>
      </c>
      <c r="C707" s="345"/>
      <c r="D707" s="5"/>
      <c r="E707" s="21">
        <v>7400</v>
      </c>
      <c r="F707" s="341"/>
      <c r="G707" s="342"/>
    </row>
    <row r="708" spans="1:94" x14ac:dyDescent="0.25">
      <c r="A708" s="35"/>
      <c r="B708" s="35"/>
      <c r="C708" s="35"/>
      <c r="D708" s="80"/>
      <c r="E708" s="85"/>
      <c r="F708" s="80"/>
      <c r="G708" s="80"/>
    </row>
    <row r="709" spans="1:94" x14ac:dyDescent="0.25">
      <c r="A709" s="4"/>
      <c r="B709" s="339" t="s">
        <v>294</v>
      </c>
      <c r="C709" s="345"/>
      <c r="D709" s="5">
        <f>D712</f>
        <v>20000</v>
      </c>
      <c r="E709" s="5">
        <f>E712</f>
        <v>30585.760000000002</v>
      </c>
      <c r="F709" s="341">
        <f>E709/D709*100</f>
        <v>152.92880000000002</v>
      </c>
      <c r="G709" s="342"/>
    </row>
    <row r="710" spans="1:94" s="66" customFormat="1" x14ac:dyDescent="0.25">
      <c r="A710" s="268"/>
      <c r="B710" s="269" t="s">
        <v>259</v>
      </c>
      <c r="C710" s="68"/>
      <c r="D710" s="270">
        <f>D711</f>
        <v>20000</v>
      </c>
      <c r="E710" s="271">
        <f>E712</f>
        <v>30585.760000000002</v>
      </c>
      <c r="F710" s="272"/>
      <c r="G710" s="273">
        <f>E710/D710*100</f>
        <v>152.92880000000002</v>
      </c>
    </row>
    <row r="711" spans="1:94" s="66" customFormat="1" x14ac:dyDescent="0.25">
      <c r="A711" s="60" t="s">
        <v>134</v>
      </c>
      <c r="B711" s="67" t="s">
        <v>135</v>
      </c>
      <c r="C711" s="68"/>
      <c r="D711" s="63">
        <f>D712</f>
        <v>20000</v>
      </c>
      <c r="E711" s="63">
        <f>E712</f>
        <v>30585.760000000002</v>
      </c>
      <c r="F711" s="64"/>
      <c r="G711" s="65">
        <f>E711/D711*100</f>
        <v>152.92880000000002</v>
      </c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</row>
    <row r="712" spans="1:94" x14ac:dyDescent="0.25">
      <c r="A712" s="4">
        <v>3</v>
      </c>
      <c r="B712" s="339" t="s">
        <v>6</v>
      </c>
      <c r="C712" s="345"/>
      <c r="D712" s="5">
        <f>D713</f>
        <v>20000</v>
      </c>
      <c r="E712" s="5">
        <f>E713</f>
        <v>30585.760000000002</v>
      </c>
      <c r="F712" s="341">
        <f>E712/D712*100</f>
        <v>152.92880000000002</v>
      </c>
      <c r="G712" s="342"/>
    </row>
    <row r="713" spans="1:94" x14ac:dyDescent="0.25">
      <c r="A713" s="4">
        <v>32</v>
      </c>
      <c r="B713" s="339" t="s">
        <v>52</v>
      </c>
      <c r="C713" s="340"/>
      <c r="D713" s="5">
        <v>20000</v>
      </c>
      <c r="E713" s="5">
        <f>E716+E714</f>
        <v>30585.760000000002</v>
      </c>
      <c r="F713" s="341">
        <f>E713/D713*100</f>
        <v>152.92880000000002</v>
      </c>
      <c r="G713" s="342"/>
    </row>
    <row r="714" spans="1:94" x14ac:dyDescent="0.25">
      <c r="A714" s="4">
        <v>322</v>
      </c>
      <c r="B714" s="339" t="s">
        <v>58</v>
      </c>
      <c r="C714" s="345"/>
      <c r="D714" s="5"/>
      <c r="E714" s="5">
        <f>E715</f>
        <v>12373.26</v>
      </c>
      <c r="F714" s="341"/>
      <c r="G714" s="342"/>
    </row>
    <row r="715" spans="1:94" x14ac:dyDescent="0.25">
      <c r="A715" s="19">
        <v>3223</v>
      </c>
      <c r="B715" s="417" t="s">
        <v>60</v>
      </c>
      <c r="C715" s="360"/>
      <c r="D715" s="20"/>
      <c r="E715" s="20">
        <v>12373.26</v>
      </c>
      <c r="F715" s="341"/>
      <c r="G715" s="342"/>
    </row>
    <row r="716" spans="1:94" x14ac:dyDescent="0.25">
      <c r="A716" s="4">
        <v>323</v>
      </c>
      <c r="B716" s="339" t="s">
        <v>64</v>
      </c>
      <c r="C716" s="345"/>
      <c r="D716" s="5"/>
      <c r="E716" s="5">
        <f>E717</f>
        <v>18212.5</v>
      </c>
      <c r="F716" s="341"/>
      <c r="G716" s="342"/>
    </row>
    <row r="717" spans="1:94" x14ac:dyDescent="0.25">
      <c r="A717" s="19">
        <v>3232</v>
      </c>
      <c r="B717" s="359" t="s">
        <v>66</v>
      </c>
      <c r="C717" s="360"/>
      <c r="D717" s="20"/>
      <c r="E717" s="20">
        <v>18212.5</v>
      </c>
      <c r="F717" s="341"/>
      <c r="G717" s="342"/>
    </row>
    <row r="718" spans="1:94" x14ac:dyDescent="0.25">
      <c r="A718" s="35"/>
      <c r="B718" s="35"/>
      <c r="C718" s="35"/>
      <c r="D718" s="80"/>
      <c r="E718" s="85"/>
      <c r="F718" s="80"/>
      <c r="G718" s="80"/>
    </row>
    <row r="719" spans="1:94" x14ac:dyDescent="0.25">
      <c r="A719" s="4"/>
      <c r="B719" s="339" t="s">
        <v>295</v>
      </c>
      <c r="C719" s="340"/>
      <c r="D719" s="5">
        <f>D720</f>
        <v>250000</v>
      </c>
      <c r="E719" s="5">
        <f>E722</f>
        <v>26678.66</v>
      </c>
      <c r="F719" s="341">
        <f>E719/D719*100</f>
        <v>10.671464</v>
      </c>
      <c r="G719" s="342"/>
    </row>
    <row r="720" spans="1:94" s="66" customFormat="1" x14ac:dyDescent="0.25">
      <c r="A720" s="268"/>
      <c r="B720" s="269" t="s">
        <v>257</v>
      </c>
      <c r="C720" s="68"/>
      <c r="D720" s="270">
        <f>D721+D731</f>
        <v>250000</v>
      </c>
      <c r="E720" s="271">
        <f>E722</f>
        <v>26678.66</v>
      </c>
      <c r="F720" s="272"/>
      <c r="G720" s="273">
        <f>E720/D720*100</f>
        <v>10.671464</v>
      </c>
    </row>
    <row r="721" spans="1:94" s="66" customFormat="1" x14ac:dyDescent="0.25">
      <c r="A721" s="60" t="s">
        <v>134</v>
      </c>
      <c r="B721" s="67" t="s">
        <v>135</v>
      </c>
      <c r="C721" s="68"/>
      <c r="D721" s="63">
        <f>D722+D729</f>
        <v>100000</v>
      </c>
      <c r="E721" s="63">
        <f>E722</f>
        <v>26678.66</v>
      </c>
      <c r="F721" s="64"/>
      <c r="G721" s="65">
        <f>E721/D721*100</f>
        <v>26.678659999999997</v>
      </c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</row>
    <row r="722" spans="1:94" x14ac:dyDescent="0.25">
      <c r="A722" s="4">
        <v>3</v>
      </c>
      <c r="B722" s="339" t="s">
        <v>6</v>
      </c>
      <c r="C722" s="340"/>
      <c r="D722" s="5">
        <f>D723</f>
        <v>70000</v>
      </c>
      <c r="E722" s="5">
        <f>E723</f>
        <v>26678.66</v>
      </c>
      <c r="F722" s="341">
        <f>E722/D722*100</f>
        <v>38.112371428571429</v>
      </c>
      <c r="G722" s="342"/>
    </row>
    <row r="723" spans="1:94" x14ac:dyDescent="0.25">
      <c r="A723" s="4">
        <v>32</v>
      </c>
      <c r="B723" s="339" t="s">
        <v>52</v>
      </c>
      <c r="C723" s="345"/>
      <c r="D723" s="5">
        <v>70000</v>
      </c>
      <c r="E723" s="5">
        <f>E724+E726</f>
        <v>26678.66</v>
      </c>
      <c r="F723" s="341">
        <f>E723/D723*100</f>
        <v>38.112371428571429</v>
      </c>
      <c r="G723" s="342"/>
    </row>
    <row r="724" spans="1:94" x14ac:dyDescent="0.25">
      <c r="A724" s="4">
        <v>322</v>
      </c>
      <c r="B724" s="87" t="s">
        <v>58</v>
      </c>
      <c r="C724" s="141"/>
      <c r="D724" s="5"/>
      <c r="E724" s="5">
        <f>E725</f>
        <v>1043.9100000000001</v>
      </c>
      <c r="F724" s="73"/>
      <c r="G724" s="74"/>
    </row>
    <row r="725" spans="1:94" s="174" customFormat="1" x14ac:dyDescent="0.25">
      <c r="A725" s="170">
        <v>3223</v>
      </c>
      <c r="B725" s="169" t="s">
        <v>60</v>
      </c>
      <c r="C725" s="171"/>
      <c r="D725" s="172"/>
      <c r="E725" s="172">
        <v>1043.9100000000001</v>
      </c>
      <c r="F725" s="173"/>
      <c r="G725" s="74"/>
    </row>
    <row r="726" spans="1:94" x14ac:dyDescent="0.25">
      <c r="A726" s="4">
        <v>323</v>
      </c>
      <c r="B726" s="339" t="s">
        <v>64</v>
      </c>
      <c r="C726" s="345"/>
      <c r="D726" s="5"/>
      <c r="E726" s="5">
        <f>E727+E728</f>
        <v>25634.75</v>
      </c>
      <c r="F726" s="341"/>
      <c r="G726" s="342"/>
    </row>
    <row r="727" spans="1:94" x14ac:dyDescent="0.25">
      <c r="A727" s="19">
        <v>3232</v>
      </c>
      <c r="B727" s="359" t="s">
        <v>66</v>
      </c>
      <c r="C727" s="360"/>
      <c r="D727" s="20"/>
      <c r="E727" s="20">
        <v>600</v>
      </c>
      <c r="F727" s="341"/>
      <c r="G727" s="342"/>
    </row>
    <row r="728" spans="1:94" x14ac:dyDescent="0.25">
      <c r="A728" s="19">
        <v>3234</v>
      </c>
      <c r="B728" s="336" t="s">
        <v>68</v>
      </c>
      <c r="C728" s="136"/>
      <c r="D728" s="20"/>
      <c r="E728" s="20">
        <v>25034.75</v>
      </c>
      <c r="F728" s="73"/>
      <c r="G728" s="74"/>
    </row>
    <row r="729" spans="1:94" x14ac:dyDescent="0.25">
      <c r="A729" s="4">
        <v>5</v>
      </c>
      <c r="B729" s="339" t="s">
        <v>10</v>
      </c>
      <c r="C729" s="340"/>
      <c r="D729" s="5">
        <f>D730</f>
        <v>30000</v>
      </c>
      <c r="E729" s="5">
        <f>E730</f>
        <v>0</v>
      </c>
      <c r="F729" s="341">
        <f>E729/D729*100</f>
        <v>0</v>
      </c>
      <c r="G729" s="342"/>
    </row>
    <row r="730" spans="1:94" x14ac:dyDescent="0.25">
      <c r="A730" s="4">
        <v>54</v>
      </c>
      <c r="B730" s="339" t="s">
        <v>261</v>
      </c>
      <c r="C730" s="345"/>
      <c r="D730" s="5">
        <v>30000</v>
      </c>
      <c r="E730" s="5"/>
      <c r="F730" s="341">
        <f>E730/D730*100</f>
        <v>0</v>
      </c>
      <c r="G730" s="342"/>
    </row>
    <row r="731" spans="1:94" s="66" customFormat="1" x14ac:dyDescent="0.25">
      <c r="A731" s="60" t="s">
        <v>166</v>
      </c>
      <c r="B731" s="67" t="s">
        <v>260</v>
      </c>
      <c r="C731" s="68"/>
      <c r="D731" s="63">
        <f>D732+D734</f>
        <v>150000</v>
      </c>
      <c r="E731" s="63"/>
      <c r="F731" s="64"/>
      <c r="G731" s="65">
        <f>E731/D731*100</f>
        <v>0</v>
      </c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</row>
    <row r="732" spans="1:94" x14ac:dyDescent="0.25">
      <c r="A732" s="4">
        <v>4</v>
      </c>
      <c r="B732" s="339" t="s">
        <v>7</v>
      </c>
      <c r="C732" s="340"/>
      <c r="D732" s="5">
        <f>D733</f>
        <v>150000</v>
      </c>
      <c r="E732" s="5">
        <f>E733</f>
        <v>0</v>
      </c>
      <c r="F732" s="341">
        <f>E732/D732*100</f>
        <v>0</v>
      </c>
      <c r="G732" s="342"/>
    </row>
    <row r="733" spans="1:94" x14ac:dyDescent="0.25">
      <c r="A733" s="4">
        <v>42</v>
      </c>
      <c r="B733" s="339" t="s">
        <v>100</v>
      </c>
      <c r="C733" s="345"/>
      <c r="D733" s="5">
        <v>150000</v>
      </c>
      <c r="E733" s="5"/>
      <c r="F733" s="341">
        <f>E733/D733*100</f>
        <v>0</v>
      </c>
      <c r="G733" s="342"/>
    </row>
    <row r="734" spans="1:94" s="110" customFormat="1" x14ac:dyDescent="0.25">
      <c r="A734" s="111"/>
      <c r="B734" s="131"/>
      <c r="C734" s="134"/>
      <c r="D734" s="112"/>
      <c r="E734" s="112"/>
      <c r="F734" s="132"/>
      <c r="G734" s="133"/>
    </row>
    <row r="735" spans="1:94" x14ac:dyDescent="0.25">
      <c r="A735" s="4"/>
      <c r="B735" s="339" t="s">
        <v>330</v>
      </c>
      <c r="C735" s="340"/>
      <c r="D735" s="5">
        <f>D738</f>
        <v>5000</v>
      </c>
      <c r="E735" s="5">
        <v>0</v>
      </c>
      <c r="F735" s="341"/>
      <c r="G735" s="342"/>
    </row>
    <row r="736" spans="1:94" s="66" customFormat="1" x14ac:dyDescent="0.25">
      <c r="A736" s="268"/>
      <c r="B736" s="269" t="s">
        <v>257</v>
      </c>
      <c r="C736" s="68"/>
      <c r="D736" s="270">
        <f>D738</f>
        <v>5000</v>
      </c>
      <c r="E736" s="271">
        <v>0</v>
      </c>
      <c r="F736" s="272"/>
      <c r="G736" s="273"/>
    </row>
    <row r="737" spans="1:94" s="66" customFormat="1" x14ac:dyDescent="0.25">
      <c r="A737" s="60" t="s">
        <v>130</v>
      </c>
      <c r="B737" s="67" t="s">
        <v>129</v>
      </c>
      <c r="C737" s="68"/>
      <c r="D737" s="63">
        <f>D738</f>
        <v>5000</v>
      </c>
      <c r="E737" s="63">
        <v>0</v>
      </c>
      <c r="F737" s="64"/>
      <c r="G737" s="65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</row>
    <row r="738" spans="1:94" x14ac:dyDescent="0.25">
      <c r="A738" s="4">
        <v>3</v>
      </c>
      <c r="B738" s="339" t="s">
        <v>6</v>
      </c>
      <c r="C738" s="340"/>
      <c r="D738" s="5">
        <f>D739</f>
        <v>5000</v>
      </c>
      <c r="E738" s="5">
        <v>0</v>
      </c>
      <c r="F738" s="341"/>
      <c r="G738" s="342"/>
    </row>
    <row r="739" spans="1:94" x14ac:dyDescent="0.25">
      <c r="A739" s="4">
        <v>32</v>
      </c>
      <c r="B739" s="339" t="s">
        <v>52</v>
      </c>
      <c r="C739" s="345"/>
      <c r="D739" s="5">
        <v>5000</v>
      </c>
      <c r="E739" s="5">
        <v>0</v>
      </c>
      <c r="F739" s="341"/>
      <c r="G739" s="342"/>
    </row>
    <row r="740" spans="1:94" s="110" customFormat="1" x14ac:dyDescent="0.25">
      <c r="A740" s="111">
        <v>323</v>
      </c>
      <c r="B740" s="353" t="s">
        <v>64</v>
      </c>
      <c r="C740" s="382"/>
      <c r="D740" s="112"/>
      <c r="E740" s="112"/>
      <c r="F740" s="341"/>
      <c r="G740" s="342"/>
    </row>
    <row r="741" spans="1:94" s="36" customFormat="1" x14ac:dyDescent="0.25">
      <c r="A741" s="175"/>
      <c r="B741" s="176"/>
      <c r="C741" s="177"/>
      <c r="D741" s="178"/>
      <c r="E741" s="178"/>
      <c r="F741" s="179"/>
      <c r="G741" s="180"/>
    </row>
    <row r="742" spans="1:94" x14ac:dyDescent="0.25">
      <c r="A742" s="4"/>
      <c r="B742" s="339" t="s">
        <v>296</v>
      </c>
      <c r="C742" s="345"/>
      <c r="D742" s="5">
        <f>D745</f>
        <v>12000</v>
      </c>
      <c r="E742" s="5">
        <f>E745</f>
        <v>6800</v>
      </c>
      <c r="F742" s="341">
        <f>E742/D742*100</f>
        <v>56.666666666666664</v>
      </c>
      <c r="G742" s="342"/>
    </row>
    <row r="743" spans="1:94" s="66" customFormat="1" x14ac:dyDescent="0.25">
      <c r="A743" s="268"/>
      <c r="B743" s="269" t="s">
        <v>257</v>
      </c>
      <c r="C743" s="68"/>
      <c r="D743" s="270">
        <f>D744</f>
        <v>12000</v>
      </c>
      <c r="E743" s="271">
        <f>E745</f>
        <v>6800</v>
      </c>
      <c r="F743" s="272"/>
      <c r="G743" s="273">
        <f>E743/D743*100</f>
        <v>56.666666666666664</v>
      </c>
    </row>
    <row r="744" spans="1:94" s="66" customFormat="1" x14ac:dyDescent="0.25">
      <c r="A744" s="60" t="s">
        <v>134</v>
      </c>
      <c r="B744" s="67" t="s">
        <v>135</v>
      </c>
      <c r="C744" s="68"/>
      <c r="D744" s="63">
        <f>D745</f>
        <v>12000</v>
      </c>
      <c r="E744" s="63">
        <v>4200</v>
      </c>
      <c r="F744" s="64"/>
      <c r="G744" s="273">
        <f>E744/D744*100</f>
        <v>35</v>
      </c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</row>
    <row r="745" spans="1:94" x14ac:dyDescent="0.25">
      <c r="A745" s="4">
        <v>3</v>
      </c>
      <c r="B745" s="339" t="s">
        <v>6</v>
      </c>
      <c r="C745" s="345"/>
      <c r="D745" s="5">
        <f>D746</f>
        <v>12000</v>
      </c>
      <c r="E745" s="5">
        <f>E746</f>
        <v>6800</v>
      </c>
      <c r="F745" s="341">
        <f>E745/D745*100</f>
        <v>56.666666666666664</v>
      </c>
      <c r="G745" s="342"/>
    </row>
    <row r="746" spans="1:94" x14ac:dyDescent="0.25">
      <c r="A746" s="4">
        <v>32</v>
      </c>
      <c r="B746" s="339" t="s">
        <v>52</v>
      </c>
      <c r="C746" s="340"/>
      <c r="D746" s="5">
        <v>12000</v>
      </c>
      <c r="E746" s="5">
        <f>E747</f>
        <v>6800</v>
      </c>
      <c r="F746" s="341">
        <f>E746/D746*100</f>
        <v>56.666666666666664</v>
      </c>
      <c r="G746" s="342"/>
    </row>
    <row r="747" spans="1:94" x14ac:dyDescent="0.25">
      <c r="A747" s="4">
        <v>323</v>
      </c>
      <c r="B747" s="339" t="s">
        <v>64</v>
      </c>
      <c r="C747" s="345"/>
      <c r="D747" s="5"/>
      <c r="E747" s="5">
        <f>E748+E749</f>
        <v>6800</v>
      </c>
      <c r="F747" s="341"/>
      <c r="G747" s="342"/>
    </row>
    <row r="748" spans="1:94" x14ac:dyDescent="0.25">
      <c r="A748" s="19">
        <v>3232</v>
      </c>
      <c r="B748" s="359" t="s">
        <v>66</v>
      </c>
      <c r="C748" s="360"/>
      <c r="D748" s="20"/>
      <c r="E748" s="20">
        <v>0</v>
      </c>
      <c r="F748" s="341"/>
      <c r="G748" s="342"/>
    </row>
    <row r="749" spans="1:94" x14ac:dyDescent="0.25">
      <c r="A749" s="19">
        <v>3234</v>
      </c>
      <c r="B749" s="317" t="s">
        <v>68</v>
      </c>
      <c r="C749" s="136"/>
      <c r="D749" s="20"/>
      <c r="E749" s="20">
        <v>6800</v>
      </c>
      <c r="F749" s="73"/>
      <c r="G749" s="74"/>
    </row>
    <row r="750" spans="1:94" x14ac:dyDescent="0.25">
      <c r="A750" s="19"/>
      <c r="B750" s="135"/>
      <c r="C750" s="136"/>
      <c r="D750" s="20"/>
      <c r="E750" s="20"/>
      <c r="F750" s="73"/>
      <c r="G750" s="74"/>
    </row>
    <row r="751" spans="1:94" x14ac:dyDescent="0.25">
      <c r="A751" s="4"/>
      <c r="B751" s="339" t="s">
        <v>324</v>
      </c>
      <c r="C751" s="345"/>
      <c r="D751" s="5">
        <f>D752</f>
        <v>14000</v>
      </c>
      <c r="E751" s="5">
        <f>E754</f>
        <v>4563.7</v>
      </c>
      <c r="F751" s="341">
        <f>E751/D751*100</f>
        <v>32.597857142857137</v>
      </c>
      <c r="G751" s="342"/>
    </row>
    <row r="752" spans="1:94" s="66" customFormat="1" x14ac:dyDescent="0.25">
      <c r="A752" s="268"/>
      <c r="B752" s="269" t="s">
        <v>257</v>
      </c>
      <c r="C752" s="68"/>
      <c r="D752" s="270">
        <f>D753+D758</f>
        <v>14000</v>
      </c>
      <c r="E752" s="271">
        <f>E754</f>
        <v>4563.7</v>
      </c>
      <c r="F752" s="272"/>
      <c r="G752" s="273">
        <f>E752/D752*100</f>
        <v>32.597857142857137</v>
      </c>
    </row>
    <row r="753" spans="1:94" s="66" customFormat="1" x14ac:dyDescent="0.25">
      <c r="A753" s="60" t="s">
        <v>134</v>
      </c>
      <c r="B753" s="67" t="s">
        <v>135</v>
      </c>
      <c r="C753" s="68"/>
      <c r="D753" s="63">
        <f>D754</f>
        <v>12000</v>
      </c>
      <c r="E753" s="63">
        <v>0</v>
      </c>
      <c r="F753" s="64"/>
      <c r="G753" s="65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</row>
    <row r="754" spans="1:94" x14ac:dyDescent="0.25">
      <c r="A754" s="4">
        <v>3</v>
      </c>
      <c r="B754" s="339" t="s">
        <v>6</v>
      </c>
      <c r="C754" s="345"/>
      <c r="D754" s="5">
        <f>D755</f>
        <v>12000</v>
      </c>
      <c r="E754" s="5">
        <f>E755</f>
        <v>4563.7</v>
      </c>
      <c r="F754" s="341">
        <f>E754/D754*100</f>
        <v>38.030833333333334</v>
      </c>
      <c r="G754" s="342"/>
    </row>
    <row r="755" spans="1:94" x14ac:dyDescent="0.25">
      <c r="A755" s="4">
        <v>32</v>
      </c>
      <c r="B755" s="339" t="s">
        <v>52</v>
      </c>
      <c r="C755" s="340"/>
      <c r="D755" s="5">
        <v>12000</v>
      </c>
      <c r="E755" s="5">
        <f>E756</f>
        <v>4563.7</v>
      </c>
      <c r="F755" s="341">
        <f>E755/D755*100</f>
        <v>38.030833333333334</v>
      </c>
      <c r="G755" s="342"/>
    </row>
    <row r="756" spans="1:94" x14ac:dyDescent="0.25">
      <c r="A756" s="4">
        <v>323</v>
      </c>
      <c r="B756" s="339" t="s">
        <v>64</v>
      </c>
      <c r="C756" s="345"/>
      <c r="D756" s="5"/>
      <c r="E756" s="5">
        <f>E757</f>
        <v>4563.7</v>
      </c>
      <c r="F756" s="341"/>
      <c r="G756" s="342"/>
    </row>
    <row r="757" spans="1:94" x14ac:dyDescent="0.25">
      <c r="A757" s="19">
        <v>3234</v>
      </c>
      <c r="B757" s="379" t="s">
        <v>68</v>
      </c>
      <c r="C757" s="360"/>
      <c r="D757" s="20"/>
      <c r="E757" s="20">
        <v>4563.7</v>
      </c>
      <c r="F757" s="341"/>
      <c r="G757" s="342"/>
    </row>
    <row r="758" spans="1:94" s="66" customFormat="1" x14ac:dyDescent="0.25">
      <c r="A758" s="60" t="s">
        <v>132</v>
      </c>
      <c r="B758" s="67" t="s">
        <v>133</v>
      </c>
      <c r="C758" s="68"/>
      <c r="D758" s="63">
        <f>D759</f>
        <v>2000</v>
      </c>
      <c r="E758" s="63">
        <v>0</v>
      </c>
      <c r="F758" s="64"/>
      <c r="G758" s="65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</row>
    <row r="759" spans="1:94" x14ac:dyDescent="0.25">
      <c r="A759" s="4">
        <v>3</v>
      </c>
      <c r="B759" s="339" t="s">
        <v>6</v>
      </c>
      <c r="C759" s="345"/>
      <c r="D759" s="5">
        <f>D760</f>
        <v>2000</v>
      </c>
      <c r="E759" s="5">
        <f>E760</f>
        <v>0</v>
      </c>
      <c r="F759" s="341">
        <f>E759/D759*100</f>
        <v>0</v>
      </c>
      <c r="G759" s="342"/>
    </row>
    <row r="760" spans="1:94" x14ac:dyDescent="0.25">
      <c r="A760" s="4">
        <v>32</v>
      </c>
      <c r="B760" s="339" t="s">
        <v>52</v>
      </c>
      <c r="C760" s="340"/>
      <c r="D760" s="5">
        <v>2000</v>
      </c>
      <c r="E760" s="5">
        <f>E761</f>
        <v>0</v>
      </c>
      <c r="F760" s="341">
        <f>E760/D760*100</f>
        <v>0</v>
      </c>
      <c r="G760" s="342"/>
    </row>
    <row r="761" spans="1:94" x14ac:dyDescent="0.25">
      <c r="A761" s="4">
        <v>323</v>
      </c>
      <c r="B761" s="339" t="s">
        <v>64</v>
      </c>
      <c r="C761" s="345"/>
      <c r="D761" s="5"/>
      <c r="E761" s="5">
        <f>E762</f>
        <v>0</v>
      </c>
      <c r="F761" s="341"/>
      <c r="G761" s="342"/>
    </row>
    <row r="762" spans="1:94" x14ac:dyDescent="0.25">
      <c r="A762" s="19">
        <v>3234</v>
      </c>
      <c r="B762" s="379" t="s">
        <v>68</v>
      </c>
      <c r="C762" s="360"/>
      <c r="D762" s="20"/>
      <c r="E762" s="20"/>
      <c r="F762" s="341"/>
      <c r="G762" s="342"/>
    </row>
    <row r="763" spans="1:94" x14ac:dyDescent="0.25">
      <c r="A763" s="19"/>
      <c r="B763" s="135"/>
      <c r="C763" s="136"/>
      <c r="D763" s="20"/>
      <c r="E763" s="20"/>
      <c r="F763" s="73"/>
      <c r="G763" s="74"/>
    </row>
    <row r="764" spans="1:94" x14ac:dyDescent="0.25">
      <c r="A764" s="4"/>
      <c r="B764" s="339" t="s">
        <v>316</v>
      </c>
      <c r="C764" s="345"/>
      <c r="D764" s="5">
        <f>D765</f>
        <v>30000</v>
      </c>
      <c r="E764" s="5">
        <f>E767</f>
        <v>18308.849999999999</v>
      </c>
      <c r="F764" s="341">
        <f>E764/D764*100</f>
        <v>61.029499999999992</v>
      </c>
      <c r="G764" s="342"/>
    </row>
    <row r="765" spans="1:94" s="66" customFormat="1" x14ac:dyDescent="0.25">
      <c r="A765" s="268"/>
      <c r="B765" s="269" t="s">
        <v>257</v>
      </c>
      <c r="C765" s="68"/>
      <c r="D765" s="270">
        <f>D766</f>
        <v>30000</v>
      </c>
      <c r="E765" s="271">
        <f>E767</f>
        <v>18308.849999999999</v>
      </c>
      <c r="F765" s="272"/>
      <c r="G765" s="273">
        <f>E765/D765*100</f>
        <v>61.029499999999992</v>
      </c>
    </row>
    <row r="766" spans="1:94" s="66" customFormat="1" x14ac:dyDescent="0.25">
      <c r="A766" s="60" t="s">
        <v>134</v>
      </c>
      <c r="B766" s="67" t="s">
        <v>135</v>
      </c>
      <c r="C766" s="68"/>
      <c r="D766" s="63">
        <f>D767</f>
        <v>30000</v>
      </c>
      <c r="E766" s="63">
        <f>E767</f>
        <v>18308.849999999999</v>
      </c>
      <c r="F766" s="64"/>
      <c r="G766" s="273">
        <f>E766/D766*100</f>
        <v>61.029499999999992</v>
      </c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</row>
    <row r="767" spans="1:94" x14ac:dyDescent="0.25">
      <c r="A767" s="4">
        <v>3</v>
      </c>
      <c r="B767" s="339" t="s">
        <v>6</v>
      </c>
      <c r="C767" s="345"/>
      <c r="D767" s="5">
        <f>D768</f>
        <v>30000</v>
      </c>
      <c r="E767" s="5">
        <f>E768</f>
        <v>18308.849999999999</v>
      </c>
      <c r="F767" s="341">
        <f>E767/D767*100</f>
        <v>61.029499999999992</v>
      </c>
      <c r="G767" s="342"/>
    </row>
    <row r="768" spans="1:94" x14ac:dyDescent="0.25">
      <c r="A768" s="4">
        <v>32</v>
      </c>
      <c r="B768" s="339" t="s">
        <v>52</v>
      </c>
      <c r="C768" s="340"/>
      <c r="D768" s="5">
        <v>30000</v>
      </c>
      <c r="E768" s="5">
        <f>E769</f>
        <v>18308.849999999999</v>
      </c>
      <c r="F768" s="341">
        <f>E768/D768*100</f>
        <v>61.029499999999992</v>
      </c>
      <c r="G768" s="342"/>
    </row>
    <row r="769" spans="1:94" x14ac:dyDescent="0.25">
      <c r="A769" s="4">
        <v>323</v>
      </c>
      <c r="B769" s="339" t="s">
        <v>64</v>
      </c>
      <c r="C769" s="345"/>
      <c r="D769" s="5"/>
      <c r="E769" s="5">
        <f>E770</f>
        <v>18308.849999999999</v>
      </c>
      <c r="F769" s="341"/>
      <c r="G769" s="342"/>
    </row>
    <row r="770" spans="1:94" x14ac:dyDescent="0.25">
      <c r="A770" s="19">
        <v>3236</v>
      </c>
      <c r="B770" s="379" t="s">
        <v>69</v>
      </c>
      <c r="C770" s="360"/>
      <c r="D770" s="20"/>
      <c r="E770" s="20">
        <v>18308.849999999999</v>
      </c>
      <c r="F770" s="341"/>
      <c r="G770" s="342"/>
    </row>
    <row r="771" spans="1:94" x14ac:dyDescent="0.25">
      <c r="A771" s="34"/>
      <c r="B771" s="291"/>
      <c r="C771" s="292"/>
      <c r="D771" s="34"/>
      <c r="E771" s="34"/>
      <c r="F771" s="291"/>
      <c r="G771" s="292"/>
    </row>
    <row r="772" spans="1:94" s="249" customFormat="1" x14ac:dyDescent="0.25">
      <c r="A772" s="247"/>
      <c r="B772" s="373" t="s">
        <v>297</v>
      </c>
      <c r="C772" s="374"/>
      <c r="D772" s="248">
        <f>D773</f>
        <v>462000</v>
      </c>
      <c r="E772" s="248">
        <f>E773</f>
        <v>339038.91</v>
      </c>
      <c r="F772" s="375">
        <f>E772/D772*100</f>
        <v>73.385045454545448</v>
      </c>
      <c r="G772" s="376"/>
    </row>
    <row r="773" spans="1:94" s="110" customFormat="1" ht="28.5" customHeight="1" x14ac:dyDescent="0.25">
      <c r="A773" s="111"/>
      <c r="B773" s="377" t="s">
        <v>298</v>
      </c>
      <c r="C773" s="378"/>
      <c r="D773" s="112">
        <f>D774</f>
        <v>462000</v>
      </c>
      <c r="E773" s="112">
        <f>E776</f>
        <v>339038.91</v>
      </c>
      <c r="F773" s="355">
        <f>E773/D773*100</f>
        <v>73.385045454545448</v>
      </c>
      <c r="G773" s="356"/>
    </row>
    <row r="774" spans="1:94" s="66" customFormat="1" x14ac:dyDescent="0.25">
      <c r="A774" s="268"/>
      <c r="B774" s="269" t="s">
        <v>258</v>
      </c>
      <c r="C774" s="68"/>
      <c r="D774" s="270">
        <f>D775+D779+D782+D785</f>
        <v>462000</v>
      </c>
      <c r="E774" s="271">
        <f>E776</f>
        <v>339038.91</v>
      </c>
      <c r="F774" s="272"/>
      <c r="G774" s="273">
        <f>E774/D774*100</f>
        <v>73.385045454545448</v>
      </c>
    </row>
    <row r="775" spans="1:94" s="66" customFormat="1" x14ac:dyDescent="0.25">
      <c r="A775" s="60" t="s">
        <v>130</v>
      </c>
      <c r="B775" s="67" t="s">
        <v>129</v>
      </c>
      <c r="C775" s="68"/>
      <c r="D775" s="63">
        <f>D776</f>
        <v>22000</v>
      </c>
      <c r="E775" s="63">
        <f>E776</f>
        <v>339038.91</v>
      </c>
      <c r="F775" s="64"/>
      <c r="G775" s="65">
        <v>0</v>
      </c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</row>
    <row r="776" spans="1:94" x14ac:dyDescent="0.25">
      <c r="A776" s="4">
        <v>4</v>
      </c>
      <c r="B776" s="339" t="s">
        <v>7</v>
      </c>
      <c r="C776" s="345"/>
      <c r="D776" s="5">
        <f t="shared" ref="D776:E777" si="106">D777</f>
        <v>22000</v>
      </c>
      <c r="E776" s="5">
        <f t="shared" si="106"/>
        <v>339038.91</v>
      </c>
      <c r="F776" s="341">
        <f>E776/D776*100</f>
        <v>1541.0859545454543</v>
      </c>
      <c r="G776" s="342"/>
    </row>
    <row r="777" spans="1:94" x14ac:dyDescent="0.25">
      <c r="A777" s="4">
        <v>42</v>
      </c>
      <c r="B777" s="339" t="s">
        <v>100</v>
      </c>
      <c r="C777" s="345"/>
      <c r="D777" s="5">
        <v>22000</v>
      </c>
      <c r="E777" s="5">
        <f t="shared" si="106"/>
        <v>339038.91</v>
      </c>
      <c r="F777" s="341">
        <f>E777/D777*100</f>
        <v>1541.0859545454543</v>
      </c>
      <c r="G777" s="342"/>
    </row>
    <row r="778" spans="1:94" x14ac:dyDescent="0.25">
      <c r="A778" s="4">
        <v>421</v>
      </c>
      <c r="B778" s="339" t="s">
        <v>87</v>
      </c>
      <c r="C778" s="340"/>
      <c r="D778" s="5"/>
      <c r="E778" s="5">
        <v>339038.91</v>
      </c>
      <c r="F778" s="341"/>
      <c r="G778" s="342"/>
    </row>
    <row r="779" spans="1:94" s="66" customFormat="1" x14ac:dyDescent="0.25">
      <c r="A779" s="60" t="s">
        <v>134</v>
      </c>
      <c r="B779" s="67" t="s">
        <v>135</v>
      </c>
      <c r="C779" s="68"/>
      <c r="D779" s="63">
        <f>D780</f>
        <v>40000</v>
      </c>
      <c r="E779" s="63">
        <v>0</v>
      </c>
      <c r="F779" s="64"/>
      <c r="G779" s="65">
        <v>0</v>
      </c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</row>
    <row r="780" spans="1:94" x14ac:dyDescent="0.25">
      <c r="A780" s="4">
        <v>4</v>
      </c>
      <c r="B780" s="339" t="s">
        <v>7</v>
      </c>
      <c r="C780" s="345"/>
      <c r="D780" s="5">
        <f t="shared" ref="D780:E780" si="107">D781</f>
        <v>40000</v>
      </c>
      <c r="E780" s="5">
        <f t="shared" si="107"/>
        <v>0</v>
      </c>
      <c r="F780" s="341">
        <f>E780/D780*100</f>
        <v>0</v>
      </c>
      <c r="G780" s="342"/>
    </row>
    <row r="781" spans="1:94" x14ac:dyDescent="0.25">
      <c r="A781" s="4">
        <v>42</v>
      </c>
      <c r="B781" s="339" t="s">
        <v>100</v>
      </c>
      <c r="C781" s="345"/>
      <c r="D781" s="5">
        <v>40000</v>
      </c>
      <c r="E781" s="5">
        <f>E802</f>
        <v>0</v>
      </c>
      <c r="F781" s="341">
        <f>E781/D781*100</f>
        <v>0</v>
      </c>
      <c r="G781" s="342"/>
    </row>
    <row r="782" spans="1:94" s="66" customFormat="1" x14ac:dyDescent="0.25">
      <c r="A782" s="60" t="s">
        <v>132</v>
      </c>
      <c r="B782" s="67" t="s">
        <v>133</v>
      </c>
      <c r="C782" s="68"/>
      <c r="D782" s="63">
        <f>D783</f>
        <v>25000</v>
      </c>
      <c r="E782" s="63">
        <v>0</v>
      </c>
      <c r="F782" s="64"/>
      <c r="G782" s="65">
        <v>0</v>
      </c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</row>
    <row r="783" spans="1:94" x14ac:dyDescent="0.25">
      <c r="A783" s="4">
        <v>4</v>
      </c>
      <c r="B783" s="339" t="s">
        <v>7</v>
      </c>
      <c r="C783" s="345"/>
      <c r="D783" s="5">
        <f t="shared" ref="D783:E783" si="108">D784</f>
        <v>25000</v>
      </c>
      <c r="E783" s="5">
        <f t="shared" si="108"/>
        <v>0</v>
      </c>
      <c r="F783" s="341">
        <f>E783/D783*100</f>
        <v>0</v>
      </c>
      <c r="G783" s="342"/>
    </row>
    <row r="784" spans="1:94" x14ac:dyDescent="0.25">
      <c r="A784" s="4">
        <v>42</v>
      </c>
      <c r="B784" s="339" t="s">
        <v>100</v>
      </c>
      <c r="C784" s="345"/>
      <c r="D784" s="5">
        <v>25000</v>
      </c>
      <c r="E784" s="5">
        <v>0</v>
      </c>
      <c r="F784" s="341">
        <f>E784/D784*100</f>
        <v>0</v>
      </c>
      <c r="G784" s="342"/>
    </row>
    <row r="785" spans="1:94" s="66" customFormat="1" x14ac:dyDescent="0.25">
      <c r="A785" s="60" t="s">
        <v>343</v>
      </c>
      <c r="B785" s="67" t="s">
        <v>133</v>
      </c>
      <c r="C785" s="68"/>
      <c r="D785" s="63">
        <f>D786</f>
        <v>375000</v>
      </c>
      <c r="E785" s="63">
        <v>0</v>
      </c>
      <c r="F785" s="64"/>
      <c r="G785" s="65">
        <v>0</v>
      </c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</row>
    <row r="786" spans="1:94" x14ac:dyDescent="0.25">
      <c r="A786" s="4">
        <v>4</v>
      </c>
      <c r="B786" s="339" t="s">
        <v>7</v>
      </c>
      <c r="C786" s="345"/>
      <c r="D786" s="5">
        <f t="shared" ref="D786:E786" si="109">D787</f>
        <v>375000</v>
      </c>
      <c r="E786" s="5">
        <f t="shared" si="109"/>
        <v>0</v>
      </c>
      <c r="F786" s="341">
        <f>E786/D786*100</f>
        <v>0</v>
      </c>
      <c r="G786" s="342"/>
    </row>
    <row r="787" spans="1:94" x14ac:dyDescent="0.25">
      <c r="A787" s="4">
        <v>42</v>
      </c>
      <c r="B787" s="339" t="s">
        <v>100</v>
      </c>
      <c r="C787" s="345"/>
      <c r="D787" s="5">
        <v>375000</v>
      </c>
      <c r="E787" s="5">
        <v>0</v>
      </c>
      <c r="F787" s="341">
        <f>E787/D787*100</f>
        <v>0</v>
      </c>
      <c r="G787" s="342"/>
    </row>
    <row r="788" spans="1:94" x14ac:dyDescent="0.25">
      <c r="A788" s="4"/>
      <c r="B788" s="87"/>
      <c r="C788" s="141"/>
      <c r="D788" s="5"/>
      <c r="E788" s="5"/>
      <c r="F788" s="73"/>
      <c r="G788" s="74"/>
    </row>
    <row r="789" spans="1:94" x14ac:dyDescent="0.25">
      <c r="A789" s="34"/>
      <c r="B789" s="291"/>
      <c r="C789" s="292"/>
      <c r="D789" s="34"/>
      <c r="E789" s="34"/>
      <c r="F789" s="291"/>
      <c r="G789" s="292"/>
    </row>
    <row r="790" spans="1:94" s="246" customFormat="1" x14ac:dyDescent="0.25">
      <c r="A790" s="244"/>
      <c r="B790" s="343" t="s">
        <v>353</v>
      </c>
      <c r="C790" s="344"/>
      <c r="D790" s="245">
        <f>D791</f>
        <v>50000</v>
      </c>
      <c r="E790" s="245">
        <f>E791</f>
        <v>0</v>
      </c>
      <c r="F790" s="346">
        <f>E790/D790*100</f>
        <v>0</v>
      </c>
      <c r="G790" s="347"/>
    </row>
    <row r="791" spans="1:94" s="218" customFormat="1" x14ac:dyDescent="0.25">
      <c r="A791" s="234"/>
      <c r="B791" s="348" t="s">
        <v>354</v>
      </c>
      <c r="C791" s="349"/>
      <c r="D791" s="235">
        <f>D792+D879</f>
        <v>50000</v>
      </c>
      <c r="E791" s="235">
        <f>E792+E879</f>
        <v>0</v>
      </c>
      <c r="F791" s="350">
        <f>E791/D791*100</f>
        <v>0</v>
      </c>
      <c r="G791" s="351"/>
    </row>
    <row r="792" spans="1:94" s="212" customFormat="1" x14ac:dyDescent="0.25">
      <c r="A792" s="237"/>
      <c r="B792" s="365" t="s">
        <v>355</v>
      </c>
      <c r="C792" s="387"/>
      <c r="D792" s="238">
        <f>D793+D805+D813+D823+D840+D847+D856+D871</f>
        <v>50000</v>
      </c>
      <c r="E792" s="238">
        <f>E793+E805+E813+E823+E840+E847+E856+E871</f>
        <v>0</v>
      </c>
      <c r="F792" s="367">
        <f>E792/D792*100</f>
        <v>0</v>
      </c>
      <c r="G792" s="368"/>
    </row>
    <row r="793" spans="1:94" x14ac:dyDescent="0.25">
      <c r="A793" s="4"/>
      <c r="B793" s="339" t="s">
        <v>356</v>
      </c>
      <c r="C793" s="340"/>
      <c r="D793" s="5">
        <f>D794</f>
        <v>50000</v>
      </c>
      <c r="E793" s="5">
        <f>E796</f>
        <v>0</v>
      </c>
      <c r="F793" s="341">
        <f>E793/D793*100</f>
        <v>0</v>
      </c>
      <c r="G793" s="342"/>
    </row>
    <row r="794" spans="1:94" s="66" customFormat="1" x14ac:dyDescent="0.25">
      <c r="A794" s="268"/>
      <c r="B794" s="269" t="s">
        <v>357</v>
      </c>
      <c r="C794" s="68"/>
      <c r="D794" s="270">
        <f>D795+D799</f>
        <v>50000</v>
      </c>
      <c r="E794" s="271">
        <f>E796</f>
        <v>0</v>
      </c>
      <c r="F794" s="272"/>
      <c r="G794" s="273">
        <f>E794/D794*100</f>
        <v>0</v>
      </c>
    </row>
    <row r="795" spans="1:94" s="66" customFormat="1" x14ac:dyDescent="0.25">
      <c r="A795" s="60" t="s">
        <v>130</v>
      </c>
      <c r="B795" s="67" t="s">
        <v>129</v>
      </c>
      <c r="C795" s="68"/>
      <c r="D795" s="63">
        <f>D796</f>
        <v>40000</v>
      </c>
      <c r="E795" s="63"/>
      <c r="F795" s="64"/>
      <c r="G795" s="65">
        <f>E795/D795*100</f>
        <v>0</v>
      </c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</row>
    <row r="796" spans="1:94" x14ac:dyDescent="0.25">
      <c r="A796" s="4">
        <v>3</v>
      </c>
      <c r="B796" s="339" t="s">
        <v>6</v>
      </c>
      <c r="C796" s="340"/>
      <c r="D796" s="5">
        <f>D797+D798</f>
        <v>40000</v>
      </c>
      <c r="E796" s="5">
        <f>E797</f>
        <v>0</v>
      </c>
      <c r="F796" s="341">
        <f>E796/D796*100</f>
        <v>0</v>
      </c>
      <c r="G796" s="342"/>
    </row>
    <row r="797" spans="1:94" x14ac:dyDescent="0.25">
      <c r="A797" s="4">
        <v>31</v>
      </c>
      <c r="B797" s="339" t="s">
        <v>46</v>
      </c>
      <c r="C797" s="345"/>
      <c r="D797" s="5">
        <v>28000</v>
      </c>
      <c r="E797" s="5">
        <f>E798</f>
        <v>0</v>
      </c>
      <c r="F797" s="341">
        <f>E797/D797*100</f>
        <v>0</v>
      </c>
      <c r="G797" s="342"/>
    </row>
    <row r="798" spans="1:94" s="110" customFormat="1" x14ac:dyDescent="0.25">
      <c r="A798" s="111">
        <v>32</v>
      </c>
      <c r="B798" s="353" t="s">
        <v>52</v>
      </c>
      <c r="C798" s="382"/>
      <c r="D798" s="112">
        <v>12000</v>
      </c>
      <c r="E798" s="112"/>
      <c r="F798" s="355"/>
      <c r="G798" s="356"/>
    </row>
    <row r="799" spans="1:94" s="66" customFormat="1" x14ac:dyDescent="0.25">
      <c r="A799" s="60" t="s">
        <v>134</v>
      </c>
      <c r="B799" s="67" t="s">
        <v>135</v>
      </c>
      <c r="C799" s="68"/>
      <c r="D799" s="63">
        <f>D800</f>
        <v>10000</v>
      </c>
      <c r="E799" s="63"/>
      <c r="F799" s="64"/>
      <c r="G799" s="65">
        <f>E799/D799*100</f>
        <v>0</v>
      </c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</row>
    <row r="800" spans="1:94" x14ac:dyDescent="0.25">
      <c r="A800" s="4">
        <v>3</v>
      </c>
      <c r="B800" s="339" t="s">
        <v>6</v>
      </c>
      <c r="C800" s="340"/>
      <c r="D800" s="5">
        <f>D801</f>
        <v>10000</v>
      </c>
      <c r="E800" s="5">
        <f>E801</f>
        <v>0</v>
      </c>
      <c r="F800" s="341">
        <f>E800/D800*100</f>
        <v>0</v>
      </c>
      <c r="G800" s="342"/>
    </row>
    <row r="801" spans="1:7" x14ac:dyDescent="0.25">
      <c r="A801" s="4">
        <v>31</v>
      </c>
      <c r="B801" s="339" t="s">
        <v>46</v>
      </c>
      <c r="C801" s="345"/>
      <c r="D801" s="5">
        <v>10000</v>
      </c>
      <c r="E801" s="5">
        <f>E802</f>
        <v>0</v>
      </c>
      <c r="F801" s="341">
        <f>E801/D801*100</f>
        <v>0</v>
      </c>
      <c r="G801" s="342"/>
    </row>
    <row r="802" spans="1:7" x14ac:dyDescent="0.25">
      <c r="A802" s="4"/>
      <c r="B802" s="87"/>
      <c r="C802" s="88"/>
      <c r="D802" s="5"/>
      <c r="E802" s="5"/>
      <c r="F802" s="73"/>
      <c r="G802" s="74"/>
    </row>
    <row r="803" spans="1:7" x14ac:dyDescent="0.25">
      <c r="A803" s="48"/>
      <c r="B803" s="48"/>
      <c r="C803" s="48"/>
      <c r="D803" s="49"/>
      <c r="E803" s="49"/>
      <c r="F803" s="50"/>
      <c r="G803" s="50"/>
    </row>
    <row r="804" spans="1:7" x14ac:dyDescent="0.25">
      <c r="A804" s="381" t="s">
        <v>110</v>
      </c>
      <c r="B804" s="381"/>
      <c r="C804" s="381"/>
      <c r="D804" s="381"/>
      <c r="E804" s="381"/>
      <c r="F804" s="381"/>
      <c r="G804" s="381"/>
    </row>
    <row r="805" spans="1:7" x14ac:dyDescent="0.25">
      <c r="A805" s="16"/>
      <c r="B805" s="16"/>
      <c r="C805" s="16"/>
      <c r="D805" s="16"/>
      <c r="E805" s="16"/>
      <c r="F805" s="16"/>
      <c r="G805" s="16"/>
    </row>
    <row r="806" spans="1:7" x14ac:dyDescent="0.25">
      <c r="A806" s="16"/>
      <c r="B806" s="265" t="s">
        <v>243</v>
      </c>
      <c r="C806" s="16"/>
      <c r="D806" s="16"/>
      <c r="E806" s="16"/>
      <c r="F806" s="16"/>
      <c r="G806" s="16"/>
    </row>
    <row r="807" spans="1:7" s="267" customFormat="1" x14ac:dyDescent="0.25">
      <c r="A807" s="265" t="s">
        <v>244</v>
      </c>
      <c r="B807" s="265"/>
      <c r="C807" s="266"/>
      <c r="D807" s="266"/>
      <c r="E807" s="266"/>
      <c r="F807" s="266"/>
      <c r="G807" s="266"/>
    </row>
    <row r="808" spans="1:7" x14ac:dyDescent="0.25">
      <c r="A808" s="337" t="s">
        <v>375</v>
      </c>
      <c r="B808" s="16"/>
      <c r="C808" s="16"/>
      <c r="D808" s="16"/>
      <c r="E808" s="16"/>
      <c r="F808" s="16"/>
      <c r="G808" s="16"/>
    </row>
    <row r="809" spans="1:7" x14ac:dyDescent="0.25">
      <c r="A809" s="16"/>
      <c r="B809" s="16"/>
      <c r="C809" s="16"/>
      <c r="D809" s="16"/>
      <c r="E809" s="16"/>
      <c r="F809" s="16"/>
      <c r="G809" s="16"/>
    </row>
    <row r="810" spans="1:7" x14ac:dyDescent="0.25">
      <c r="A810" s="381" t="s">
        <v>111</v>
      </c>
      <c r="B810" s="381"/>
      <c r="C810" s="381"/>
      <c r="D810" s="381"/>
      <c r="E810" s="381"/>
      <c r="F810" s="381"/>
      <c r="G810" s="381"/>
    </row>
    <row r="812" spans="1:7" x14ac:dyDescent="0.25">
      <c r="A812" t="s">
        <v>245</v>
      </c>
    </row>
    <row r="814" spans="1:7" x14ac:dyDescent="0.25">
      <c r="A814" s="381" t="s">
        <v>112</v>
      </c>
      <c r="B814" s="381"/>
      <c r="C814" s="381"/>
      <c r="D814" s="381"/>
      <c r="E814" s="381"/>
      <c r="F814" s="381"/>
      <c r="G814" s="381"/>
    </row>
    <row r="815" spans="1:7" x14ac:dyDescent="0.25">
      <c r="A815" s="381" t="s">
        <v>221</v>
      </c>
      <c r="B815" s="381"/>
      <c r="C815" s="381"/>
      <c r="D815" s="381"/>
      <c r="E815" s="381"/>
      <c r="F815" s="381"/>
      <c r="G815" s="381"/>
    </row>
    <row r="816" spans="1:7" x14ac:dyDescent="0.25">
      <c r="A816" s="16"/>
      <c r="B816" s="16"/>
      <c r="C816" s="16"/>
      <c r="D816" s="16"/>
      <c r="E816" s="16"/>
      <c r="F816" s="16"/>
      <c r="G816" s="16"/>
    </row>
    <row r="817" spans="1:7" x14ac:dyDescent="0.25">
      <c r="A817" t="s">
        <v>373</v>
      </c>
    </row>
    <row r="818" spans="1:7" x14ac:dyDescent="0.25">
      <c r="A818" t="s">
        <v>374</v>
      </c>
    </row>
    <row r="819" spans="1:7" x14ac:dyDescent="0.25">
      <c r="A819" t="s">
        <v>379</v>
      </c>
    </row>
    <row r="821" spans="1:7" x14ac:dyDescent="0.25">
      <c r="E821" s="380" t="s">
        <v>170</v>
      </c>
      <c r="F821" s="380"/>
      <c r="G821" s="380"/>
    </row>
    <row r="822" spans="1:7" x14ac:dyDescent="0.25">
      <c r="E822" s="380" t="s">
        <v>331</v>
      </c>
      <c r="F822" s="380"/>
      <c r="G822" s="380"/>
    </row>
  </sheetData>
  <mergeCells count="467">
    <mergeCell ref="B670:C670"/>
    <mergeCell ref="F670:G670"/>
    <mergeCell ref="B687:C687"/>
    <mergeCell ref="F687:G687"/>
    <mergeCell ref="B793:C793"/>
    <mergeCell ref="F793:G793"/>
    <mergeCell ref="B800:C800"/>
    <mergeCell ref="F800:G800"/>
    <mergeCell ref="B801:C801"/>
    <mergeCell ref="F801:G801"/>
    <mergeCell ref="B784:C784"/>
    <mergeCell ref="F784:G784"/>
    <mergeCell ref="B786:C786"/>
    <mergeCell ref="F786:G786"/>
    <mergeCell ref="B787:C787"/>
    <mergeCell ref="F787:G787"/>
    <mergeCell ref="B790:C790"/>
    <mergeCell ref="F790:G790"/>
    <mergeCell ref="B792:C792"/>
    <mergeCell ref="F792:G792"/>
    <mergeCell ref="B796:C796"/>
    <mergeCell ref="F796:G796"/>
    <mergeCell ref="B797:C797"/>
    <mergeCell ref="F797:G797"/>
    <mergeCell ref="B716:C716"/>
    <mergeCell ref="F716:G716"/>
    <mergeCell ref="B717:C717"/>
    <mergeCell ref="B709:C709"/>
    <mergeCell ref="B726:C726"/>
    <mergeCell ref="F726:G726"/>
    <mergeCell ref="B727:C727"/>
    <mergeCell ref="F717:G717"/>
    <mergeCell ref="B715:C715"/>
    <mergeCell ref="F715:G715"/>
    <mergeCell ref="F727:G727"/>
    <mergeCell ref="B756:C756"/>
    <mergeCell ref="F756:G756"/>
    <mergeCell ref="B757:C757"/>
    <mergeCell ref="F757:G757"/>
    <mergeCell ref="B552:C552"/>
    <mergeCell ref="F552:G552"/>
    <mergeCell ref="B483:C483"/>
    <mergeCell ref="F483:G483"/>
    <mergeCell ref="B484:C484"/>
    <mergeCell ref="F484:G484"/>
    <mergeCell ref="B489:C489"/>
    <mergeCell ref="F489:G489"/>
    <mergeCell ref="B486:C486"/>
    <mergeCell ref="F486:G486"/>
    <mergeCell ref="B488:C488"/>
    <mergeCell ref="F488:G488"/>
    <mergeCell ref="B498:C498"/>
    <mergeCell ref="F498:G498"/>
    <mergeCell ref="B499:C499"/>
    <mergeCell ref="F499:G499"/>
    <mergeCell ref="B571:C571"/>
    <mergeCell ref="F571:G571"/>
    <mergeCell ref="B572:C572"/>
    <mergeCell ref="F572:G572"/>
    <mergeCell ref="F755:G755"/>
    <mergeCell ref="B555:C555"/>
    <mergeCell ref="F555:G555"/>
    <mergeCell ref="B556:C556"/>
    <mergeCell ref="F556:G556"/>
    <mergeCell ref="B557:C557"/>
    <mergeCell ref="F557:G557"/>
    <mergeCell ref="B560:C560"/>
    <mergeCell ref="F560:G560"/>
    <mergeCell ref="B561:C561"/>
    <mergeCell ref="F561:G561"/>
    <mergeCell ref="B562:C562"/>
    <mergeCell ref="F562:G562"/>
    <mergeCell ref="B570:C570"/>
    <mergeCell ref="F570:G570"/>
    <mergeCell ref="B575:C575"/>
    <mergeCell ref="F575:G575"/>
    <mergeCell ref="B576:C576"/>
    <mergeCell ref="F576:G576"/>
    <mergeCell ref="B577:C577"/>
    <mergeCell ref="F577:G577"/>
    <mergeCell ref="B584:C584"/>
    <mergeCell ref="F584:G584"/>
    <mergeCell ref="B729:C729"/>
    <mergeCell ref="B762:C762"/>
    <mergeCell ref="F762:G762"/>
    <mergeCell ref="B759:C759"/>
    <mergeCell ref="F759:G759"/>
    <mergeCell ref="B760:C760"/>
    <mergeCell ref="F760:G760"/>
    <mergeCell ref="B761:C761"/>
    <mergeCell ref="B768:C768"/>
    <mergeCell ref="F768:G768"/>
    <mergeCell ref="B764:C764"/>
    <mergeCell ref="F764:G764"/>
    <mergeCell ref="B767:C767"/>
    <mergeCell ref="F767:G767"/>
    <mergeCell ref="B742:C742"/>
    <mergeCell ref="B740:C740"/>
    <mergeCell ref="F740:G740"/>
    <mergeCell ref="B723:C723"/>
    <mergeCell ref="B719:C719"/>
    <mergeCell ref="F738:G738"/>
    <mergeCell ref="B739:C739"/>
    <mergeCell ref="F739:G739"/>
    <mergeCell ref="B738:C738"/>
    <mergeCell ref="F742:G742"/>
    <mergeCell ref="F735:G735"/>
    <mergeCell ref="B735:C735"/>
    <mergeCell ref="B722:C722"/>
    <mergeCell ref="F722:G722"/>
    <mergeCell ref="F723:G723"/>
    <mergeCell ref="B732:C732"/>
    <mergeCell ref="F732:G732"/>
    <mergeCell ref="B733:C733"/>
    <mergeCell ref="F733:G733"/>
    <mergeCell ref="B730:C730"/>
    <mergeCell ref="F730:G730"/>
    <mergeCell ref="F719:G719"/>
    <mergeCell ref="F729:G729"/>
    <mergeCell ref="B660:C660"/>
    <mergeCell ref="F660:G660"/>
    <mergeCell ref="B640:C640"/>
    <mergeCell ref="F640:G640"/>
    <mergeCell ref="F709:G709"/>
    <mergeCell ref="B714:C714"/>
    <mergeCell ref="F714:G714"/>
    <mergeCell ref="B676:C676"/>
    <mergeCell ref="F676:G676"/>
    <mergeCell ref="B677:C677"/>
    <mergeCell ref="F677:G677"/>
    <mergeCell ref="B678:C678"/>
    <mergeCell ref="F678:G678"/>
    <mergeCell ref="B679:C679"/>
    <mergeCell ref="F679:G679"/>
    <mergeCell ref="B712:C712"/>
    <mergeCell ref="F712:G712"/>
    <mergeCell ref="B713:C713"/>
    <mergeCell ref="F713:G713"/>
    <mergeCell ref="B685:C685"/>
    <mergeCell ref="F685:G685"/>
    <mergeCell ref="B686:C686"/>
    <mergeCell ref="F686:G686"/>
    <mergeCell ref="B673:C673"/>
    <mergeCell ref="F673:G673"/>
    <mergeCell ref="B548:C548"/>
    <mergeCell ref="F548:G548"/>
    <mergeCell ref="B549:C549"/>
    <mergeCell ref="F549:G549"/>
    <mergeCell ref="B671:C671"/>
    <mergeCell ref="F671:G671"/>
    <mergeCell ref="B550:C550"/>
    <mergeCell ref="F550:G550"/>
    <mergeCell ref="B639:C639"/>
    <mergeCell ref="F639:G639"/>
    <mergeCell ref="B630:C630"/>
    <mergeCell ref="F630:G630"/>
    <mergeCell ref="B620:C620"/>
    <mergeCell ref="F620:G620"/>
    <mergeCell ref="B621:C621"/>
    <mergeCell ref="F621:G621"/>
    <mergeCell ref="B636:C636"/>
    <mergeCell ref="F626:G626"/>
    <mergeCell ref="B627:C627"/>
    <mergeCell ref="F627:G627"/>
    <mergeCell ref="F636:G636"/>
    <mergeCell ref="B668:C668"/>
    <mergeCell ref="F668:G668"/>
    <mergeCell ref="B423:C423"/>
    <mergeCell ref="F423:G423"/>
    <mergeCell ref="B424:C424"/>
    <mergeCell ref="F424:G424"/>
    <mergeCell ref="B480:C480"/>
    <mergeCell ref="F480:G480"/>
    <mergeCell ref="B479:C479"/>
    <mergeCell ref="F479:G479"/>
    <mergeCell ref="B472:C472"/>
    <mergeCell ref="F472:G472"/>
    <mergeCell ref="B473:C473"/>
    <mergeCell ref="F473:G473"/>
    <mergeCell ref="B474:C474"/>
    <mergeCell ref="F474:G474"/>
    <mergeCell ref="B475:C475"/>
    <mergeCell ref="F475:G475"/>
    <mergeCell ref="B476:C476"/>
    <mergeCell ref="F476:G476"/>
    <mergeCell ref="B428:C428"/>
    <mergeCell ref="F428:G428"/>
    <mergeCell ref="B450:C450"/>
    <mergeCell ref="F450:G450"/>
    <mergeCell ref="B453:C453"/>
    <mergeCell ref="F453:G453"/>
    <mergeCell ref="B656:C656"/>
    <mergeCell ref="F656:G656"/>
    <mergeCell ref="B659:C659"/>
    <mergeCell ref="F659:G659"/>
    <mergeCell ref="B652:C652"/>
    <mergeCell ref="F652:G652"/>
    <mergeCell ref="B653:C653"/>
    <mergeCell ref="F653:G653"/>
    <mergeCell ref="B654:C654"/>
    <mergeCell ref="F654:G654"/>
    <mergeCell ref="F643:G643"/>
    <mergeCell ref="B649:C649"/>
    <mergeCell ref="F649:G649"/>
    <mergeCell ref="B650:C650"/>
    <mergeCell ref="F650:G650"/>
    <mergeCell ref="B644:C644"/>
    <mergeCell ref="F644:G644"/>
    <mergeCell ref="B647:C647"/>
    <mergeCell ref="F647:G647"/>
    <mergeCell ref="B634:C634"/>
    <mergeCell ref="F634:G634"/>
    <mergeCell ref="B635:C635"/>
    <mergeCell ref="F635:G635"/>
    <mergeCell ref="B669:C669"/>
    <mergeCell ref="F669:G669"/>
    <mergeCell ref="B648:C648"/>
    <mergeCell ref="F648:G648"/>
    <mergeCell ref="F706:G706"/>
    <mergeCell ref="F698:G698"/>
    <mergeCell ref="B661:C661"/>
    <mergeCell ref="F661:G661"/>
    <mergeCell ref="B662:C662"/>
    <mergeCell ref="F662:G662"/>
    <mergeCell ref="B681:C681"/>
    <mergeCell ref="F681:G681"/>
    <mergeCell ref="F692:G692"/>
    <mergeCell ref="B693:C693"/>
    <mergeCell ref="F696:G696"/>
    <mergeCell ref="B692:C692"/>
    <mergeCell ref="B705:C705"/>
    <mergeCell ref="F705:G705"/>
    <mergeCell ref="B706:C706"/>
    <mergeCell ref="B643:C643"/>
    <mergeCell ref="B707:C707"/>
    <mergeCell ref="F707:G707"/>
    <mergeCell ref="B471:C471"/>
    <mergeCell ref="F471:G471"/>
    <mergeCell ref="B545:C545"/>
    <mergeCell ref="F545:G545"/>
    <mergeCell ref="B541:C541"/>
    <mergeCell ref="F541:G541"/>
    <mergeCell ref="B536:C536"/>
    <mergeCell ref="F536:G536"/>
    <mergeCell ref="B539:C539"/>
    <mergeCell ref="F539:G539"/>
    <mergeCell ref="B540:C540"/>
    <mergeCell ref="F540:G540"/>
    <mergeCell ref="B482:C482"/>
    <mergeCell ref="F482:G482"/>
    <mergeCell ref="B641:C641"/>
    <mergeCell ref="B684:C684"/>
    <mergeCell ref="F684:G684"/>
    <mergeCell ref="B664:C664"/>
    <mergeCell ref="F664:G664"/>
    <mergeCell ref="B665:C665"/>
    <mergeCell ref="F665:G665"/>
    <mergeCell ref="B698:C698"/>
    <mergeCell ref="A7:G7"/>
    <mergeCell ref="A4:G4"/>
    <mergeCell ref="A386:G386"/>
    <mergeCell ref="A393:C393"/>
    <mergeCell ref="A394:C394"/>
    <mergeCell ref="A34:G34"/>
    <mergeCell ref="A400:C400"/>
    <mergeCell ref="F396:G396"/>
    <mergeCell ref="F397:G397"/>
    <mergeCell ref="F398:G398"/>
    <mergeCell ref="F399:G399"/>
    <mergeCell ref="F400:G400"/>
    <mergeCell ref="A397:C397"/>
    <mergeCell ref="A398:C398"/>
    <mergeCell ref="A399:C399"/>
    <mergeCell ref="A395:C395"/>
    <mergeCell ref="F393:G393"/>
    <mergeCell ref="F394:G394"/>
    <mergeCell ref="F395:G395"/>
    <mergeCell ref="A396:C396"/>
    <mergeCell ref="B420:C420"/>
    <mergeCell ref="F420:G420"/>
    <mergeCell ref="B419:C419"/>
    <mergeCell ref="B413:C413"/>
    <mergeCell ref="F418:G418"/>
    <mergeCell ref="B422:C422"/>
    <mergeCell ref="F422:G422"/>
    <mergeCell ref="B417:C417"/>
    <mergeCell ref="F417:G417"/>
    <mergeCell ref="B418:C418"/>
    <mergeCell ref="A401:C401"/>
    <mergeCell ref="F401:G401"/>
    <mergeCell ref="A402:C402"/>
    <mergeCell ref="F402:G402"/>
    <mergeCell ref="B410:C410"/>
    <mergeCell ref="F413:G413"/>
    <mergeCell ref="B416:C416"/>
    <mergeCell ref="F416:G416"/>
    <mergeCell ref="B412:C412"/>
    <mergeCell ref="F412:G412"/>
    <mergeCell ref="B411:C411"/>
    <mergeCell ref="F411:G411"/>
    <mergeCell ref="B407:C407"/>
    <mergeCell ref="F407:G407"/>
    <mergeCell ref="B408:C408"/>
    <mergeCell ref="F408:G408"/>
    <mergeCell ref="B409:C409"/>
    <mergeCell ref="F409:G409"/>
    <mergeCell ref="F410:G410"/>
    <mergeCell ref="F403:G403"/>
    <mergeCell ref="F404:G404"/>
    <mergeCell ref="A403:B403"/>
    <mergeCell ref="A404:B404"/>
    <mergeCell ref="F777:G777"/>
    <mergeCell ref="E822:G822"/>
    <mergeCell ref="E821:G821"/>
    <mergeCell ref="A814:G814"/>
    <mergeCell ref="A815:G815"/>
    <mergeCell ref="B798:C798"/>
    <mergeCell ref="F798:G798"/>
    <mergeCell ref="B791:C791"/>
    <mergeCell ref="F791:G791"/>
    <mergeCell ref="A804:G804"/>
    <mergeCell ref="A810:G810"/>
    <mergeCell ref="B777:C777"/>
    <mergeCell ref="B780:C780"/>
    <mergeCell ref="F780:G780"/>
    <mergeCell ref="B781:C781"/>
    <mergeCell ref="F781:G781"/>
    <mergeCell ref="B783:C783"/>
    <mergeCell ref="F783:G783"/>
    <mergeCell ref="B778:C778"/>
    <mergeCell ref="F778:G778"/>
    <mergeCell ref="B772:C772"/>
    <mergeCell ref="B745:C745"/>
    <mergeCell ref="B747:C747"/>
    <mergeCell ref="F747:G747"/>
    <mergeCell ref="B748:C748"/>
    <mergeCell ref="F748:G748"/>
    <mergeCell ref="F772:G772"/>
    <mergeCell ref="F773:G773"/>
    <mergeCell ref="B776:C776"/>
    <mergeCell ref="F776:G776"/>
    <mergeCell ref="B773:C773"/>
    <mergeCell ref="F745:G745"/>
    <mergeCell ref="B746:C746"/>
    <mergeCell ref="F746:G746"/>
    <mergeCell ref="B769:C769"/>
    <mergeCell ref="F769:G769"/>
    <mergeCell ref="B770:C770"/>
    <mergeCell ref="F770:G770"/>
    <mergeCell ref="B751:C751"/>
    <mergeCell ref="F751:G751"/>
    <mergeCell ref="B754:C754"/>
    <mergeCell ref="F754:G754"/>
    <mergeCell ref="B755:C755"/>
    <mergeCell ref="F761:G761"/>
    <mergeCell ref="B431:C431"/>
    <mergeCell ref="F431:G431"/>
    <mergeCell ref="B432:C432"/>
    <mergeCell ref="F432:G432"/>
    <mergeCell ref="B442:C442"/>
    <mergeCell ref="F442:G442"/>
    <mergeCell ref="B445:C445"/>
    <mergeCell ref="F445:G445"/>
    <mergeCell ref="B435:C435"/>
    <mergeCell ref="F435:G435"/>
    <mergeCell ref="B439:C439"/>
    <mergeCell ref="F439:G439"/>
    <mergeCell ref="B440:C440"/>
    <mergeCell ref="F440:G440"/>
    <mergeCell ref="B446:C446"/>
    <mergeCell ref="F446:G446"/>
    <mergeCell ref="B458:C458"/>
    <mergeCell ref="F458:G458"/>
    <mergeCell ref="B459:C459"/>
    <mergeCell ref="F459:G459"/>
    <mergeCell ref="B477:C477"/>
    <mergeCell ref="F477:G477"/>
    <mergeCell ref="B461:C461"/>
    <mergeCell ref="F461:G461"/>
    <mergeCell ref="B465:C465"/>
    <mergeCell ref="F465:G465"/>
    <mergeCell ref="B466:C466"/>
    <mergeCell ref="F466:G466"/>
    <mergeCell ref="B467:C467"/>
    <mergeCell ref="F467:G467"/>
    <mergeCell ref="B468:C468"/>
    <mergeCell ref="F468:G468"/>
    <mergeCell ref="B469:C469"/>
    <mergeCell ref="F469:G469"/>
    <mergeCell ref="B470:C470"/>
    <mergeCell ref="F470:G470"/>
    <mergeCell ref="B454:C454"/>
    <mergeCell ref="F454:G454"/>
    <mergeCell ref="B615:C615"/>
    <mergeCell ref="F615:G615"/>
    <mergeCell ref="B599:C599"/>
    <mergeCell ref="F599:G599"/>
    <mergeCell ref="B593:C593"/>
    <mergeCell ref="F593:G593"/>
    <mergeCell ref="B618:C618"/>
    <mergeCell ref="F618:G618"/>
    <mergeCell ref="B460:C460"/>
    <mergeCell ref="F460:G460"/>
    <mergeCell ref="B485:C485"/>
    <mergeCell ref="F485:G485"/>
    <mergeCell ref="B509:C509"/>
    <mergeCell ref="F509:G509"/>
    <mergeCell ref="B512:C512"/>
    <mergeCell ref="F512:G512"/>
    <mergeCell ref="B504:C504"/>
    <mergeCell ref="F504:G504"/>
    <mergeCell ref="B490:C490"/>
    <mergeCell ref="F490:G490"/>
    <mergeCell ref="B492:C492"/>
    <mergeCell ref="F492:G492"/>
    <mergeCell ref="B629:C629"/>
    <mergeCell ref="F629:G629"/>
    <mergeCell ref="B619:C619"/>
    <mergeCell ref="B580:C580"/>
    <mergeCell ref="F580:G580"/>
    <mergeCell ref="B583:C583"/>
    <mergeCell ref="F583:G583"/>
    <mergeCell ref="B585:C585"/>
    <mergeCell ref="F585:G585"/>
    <mergeCell ref="B586:C586"/>
    <mergeCell ref="F586:G586"/>
    <mergeCell ref="B587:C587"/>
    <mergeCell ref="F587:G587"/>
    <mergeCell ref="B590:C590"/>
    <mergeCell ref="F590:G590"/>
    <mergeCell ref="B623:C623"/>
    <mergeCell ref="F623:G623"/>
    <mergeCell ref="B626:C626"/>
    <mergeCell ref="B478:C478"/>
    <mergeCell ref="F478:G478"/>
    <mergeCell ref="B496:C496"/>
    <mergeCell ref="F496:G496"/>
    <mergeCell ref="B497:C497"/>
    <mergeCell ref="F497:G497"/>
    <mergeCell ref="B500:C500"/>
    <mergeCell ref="F500:G500"/>
    <mergeCell ref="B501:C501"/>
    <mergeCell ref="F501:G501"/>
    <mergeCell ref="B591:C591"/>
    <mergeCell ref="F591:G591"/>
    <mergeCell ref="B690:C690"/>
    <mergeCell ref="B697:C697"/>
    <mergeCell ref="F697:G697"/>
    <mergeCell ref="F690:G690"/>
    <mergeCell ref="F699:G699"/>
    <mergeCell ref="B691:C691"/>
    <mergeCell ref="B704:C704"/>
    <mergeCell ref="F704:G704"/>
    <mergeCell ref="F691:G691"/>
    <mergeCell ref="B699:C699"/>
    <mergeCell ref="B696:C696"/>
    <mergeCell ref="F693:G693"/>
    <mergeCell ref="B701:C701"/>
    <mergeCell ref="F701:G701"/>
    <mergeCell ref="B592:C592"/>
    <mergeCell ref="F592:G592"/>
    <mergeCell ref="B594:C594"/>
    <mergeCell ref="F594:G594"/>
    <mergeCell ref="B628:C628"/>
    <mergeCell ref="F628:G628"/>
    <mergeCell ref="F641:G641"/>
    <mergeCell ref="F619:G619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Footer>&amp;CStranica &amp;P</oddFooter>
  </headerFooter>
  <rowBreaks count="16" manualBreakCount="16">
    <brk id="38" max="16383" man="1"/>
    <brk id="72" max="16383" man="1"/>
    <brk id="96" max="16383" man="1"/>
    <brk id="169" max="16383" man="1"/>
    <brk id="203" max="16383" man="1"/>
    <brk id="237" max="16383" man="1"/>
    <brk id="267" max="16383" man="1"/>
    <brk id="302" max="6" man="1"/>
    <brk id="340" max="6" man="1"/>
    <brk id="370" max="16383" man="1"/>
    <brk id="477" max="16383" man="1"/>
    <brk id="663" max="16383" man="1"/>
    <brk id="700" max="16383" man="1"/>
    <brk id="734" max="16383" man="1"/>
    <brk id="771" max="16383" man="1"/>
    <brk id="8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2026-11-04T08:02:28Z</dcterms:modified>
</cp:coreProperties>
</file>