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6D49E5B8-F87F-4D44-9FF3-5E3B275425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List1!$A$1:$G$99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9" i="1" l="1"/>
  <c r="G80" i="1"/>
  <c r="G72" i="1"/>
  <c r="E71" i="1"/>
  <c r="E70" i="1" s="1"/>
  <c r="D71" i="1"/>
  <c r="D70" i="1" s="1"/>
  <c r="G32" i="1"/>
  <c r="E31" i="1"/>
  <c r="E30" i="1" s="1"/>
  <c r="D31" i="1"/>
  <c r="D30" i="1" s="1"/>
  <c r="C31" i="1"/>
  <c r="C30" i="1" s="1"/>
  <c r="G71" i="1" l="1"/>
  <c r="G30" i="1"/>
  <c r="G31" i="1"/>
  <c r="G70" i="1" l="1"/>
  <c r="G62" i="1"/>
  <c r="G51" i="1"/>
  <c r="G23" i="1"/>
  <c r="E50" i="1" l="1"/>
  <c r="G42" i="1"/>
  <c r="D64" i="1"/>
  <c r="D60" i="1"/>
  <c r="C60" i="1"/>
  <c r="D22" i="1" l="1"/>
  <c r="D50" i="1" l="1"/>
  <c r="G50" i="1" s="1"/>
  <c r="C64" i="1" l="1"/>
  <c r="G54" i="1" l="1"/>
  <c r="G56" i="1"/>
  <c r="G61" i="1"/>
  <c r="G63" i="1"/>
  <c r="F61" i="1"/>
  <c r="F62" i="1"/>
  <c r="F63" i="1"/>
  <c r="F54" i="1"/>
  <c r="F56" i="1"/>
  <c r="F47" i="1"/>
  <c r="F48" i="1"/>
  <c r="F49" i="1"/>
  <c r="F23" i="1"/>
  <c r="E60" i="1"/>
  <c r="E64" i="1"/>
  <c r="G20" i="1" l="1"/>
  <c r="F20" i="1"/>
  <c r="F19" i="1"/>
  <c r="G17" i="1"/>
  <c r="F17" i="1"/>
  <c r="G89" i="1" l="1"/>
  <c r="F60" i="1" l="1"/>
  <c r="C53" i="1"/>
  <c r="C50" i="1"/>
  <c r="C22" i="1"/>
  <c r="E53" i="1" l="1"/>
  <c r="F53" i="1" s="1"/>
  <c r="D53" i="1"/>
  <c r="G28" i="1"/>
  <c r="F28" i="1"/>
  <c r="E22" i="1"/>
  <c r="E27" i="1"/>
  <c r="D27" i="1" l="1"/>
  <c r="C55" i="1" l="1"/>
  <c r="C27" i="1"/>
  <c r="C26" i="1" s="1"/>
  <c r="C15" i="1"/>
  <c r="C14" i="1" s="1"/>
  <c r="D15" i="1"/>
  <c r="D14" i="1" s="1"/>
  <c r="E15" i="1"/>
  <c r="E14" i="1" s="1"/>
  <c r="F16" i="1"/>
  <c r="G16" i="1"/>
  <c r="F18" i="1"/>
  <c r="G18" i="1"/>
  <c r="G19" i="1"/>
  <c r="C21" i="1"/>
  <c r="D21" i="1"/>
  <c r="F24" i="1"/>
  <c r="G24" i="1"/>
  <c r="D26" i="1"/>
  <c r="C38" i="1"/>
  <c r="D38" i="1"/>
  <c r="E38" i="1"/>
  <c r="F39" i="1"/>
  <c r="G39" i="1"/>
  <c r="F40" i="1"/>
  <c r="G40" i="1"/>
  <c r="F41" i="1"/>
  <c r="G41" i="1"/>
  <c r="F43" i="1"/>
  <c r="G43" i="1"/>
  <c r="F44" i="1"/>
  <c r="G44" i="1"/>
  <c r="F45" i="1"/>
  <c r="G45" i="1"/>
  <c r="C46" i="1"/>
  <c r="D46" i="1"/>
  <c r="E46" i="1"/>
  <c r="G47" i="1"/>
  <c r="G48" i="1"/>
  <c r="G49" i="1"/>
  <c r="D55" i="1"/>
  <c r="E55" i="1"/>
  <c r="D59" i="1"/>
  <c r="F65" i="1"/>
  <c r="G65" i="1"/>
  <c r="D13" i="1" l="1"/>
  <c r="E37" i="1"/>
  <c r="F46" i="1"/>
  <c r="D37" i="1"/>
  <c r="G55" i="1"/>
  <c r="F55" i="1"/>
  <c r="C37" i="1"/>
  <c r="G22" i="1"/>
  <c r="F27" i="1"/>
  <c r="G46" i="1"/>
  <c r="F22" i="1"/>
  <c r="G15" i="1"/>
  <c r="G27" i="1"/>
  <c r="G60" i="1"/>
  <c r="F15" i="1"/>
  <c r="F38" i="1"/>
  <c r="G38" i="1"/>
  <c r="F64" i="1"/>
  <c r="G53" i="1"/>
  <c r="G64" i="1"/>
  <c r="C52" i="1"/>
  <c r="D52" i="1"/>
  <c r="C59" i="1"/>
  <c r="D36" i="1" l="1"/>
  <c r="C36" i="1"/>
  <c r="G88" i="1" l="1"/>
  <c r="E26" i="1" l="1"/>
  <c r="E21" i="1"/>
  <c r="E13" i="1" l="1"/>
  <c r="C13" i="1"/>
  <c r="F14" i="1"/>
  <c r="G21" i="1"/>
  <c r="F21" i="1"/>
  <c r="G14" i="1"/>
  <c r="G26" i="1"/>
  <c r="E52" i="1"/>
  <c r="E59" i="1"/>
  <c r="F52" i="1" l="1"/>
  <c r="E36" i="1"/>
  <c r="F59" i="1"/>
  <c r="G59" i="1"/>
  <c r="G37" i="1"/>
  <c r="F37" i="1"/>
  <c r="G52" i="1"/>
  <c r="F26" i="1"/>
  <c r="F13" i="1" l="1"/>
  <c r="G13" i="1"/>
  <c r="G36" i="1" l="1"/>
  <c r="F36" i="1"/>
</calcChain>
</file>

<file path=xl/sharedStrings.xml><?xml version="1.0" encoding="utf-8"?>
<sst xmlns="http://schemas.openxmlformats.org/spreadsheetml/2006/main" count="119" uniqueCount="66">
  <si>
    <t>Članak 1.</t>
  </si>
  <si>
    <t>Prihodi poslovanja</t>
  </si>
  <si>
    <t>Rashodi poslovanja</t>
  </si>
  <si>
    <t>Rashodi za nabavu nefinancijske imovine</t>
  </si>
  <si>
    <t>Primici od financijske imovine i zaduživanja</t>
  </si>
  <si>
    <t>Izdaci za financijsku imovinu i otplate zajmova</t>
  </si>
  <si>
    <t>Članak 2.</t>
  </si>
  <si>
    <t>Naziv računa prihoda i rashoda ekonomske klasifikacije</t>
  </si>
  <si>
    <t>Indeks 6/5 x 100</t>
  </si>
  <si>
    <t>Prihodi od poreza</t>
  </si>
  <si>
    <t>Prihodi od imovine</t>
  </si>
  <si>
    <t>SVEUKUPNO PRIHODI I PRIMICI</t>
  </si>
  <si>
    <t>SVEUKUPNO RASHODI I IZDACI</t>
  </si>
  <si>
    <t>Rashodi za zaposlene</t>
  </si>
  <si>
    <t>Materijalni rashodi</t>
  </si>
  <si>
    <t>Financijski rashodi</t>
  </si>
  <si>
    <t>Ostali rashodi</t>
  </si>
  <si>
    <t>Rashodi za nabavu proizvedene dugotrajne imovine</t>
  </si>
  <si>
    <t>Pomoći dane u inozemstvo i unutar općeg proračuna</t>
  </si>
  <si>
    <t>OPĆINSKO VIJEĆE</t>
  </si>
  <si>
    <t>Subvencije</t>
  </si>
  <si>
    <t>OPĆI PRIHODI I PRIMICI</t>
  </si>
  <si>
    <t>01</t>
  </si>
  <si>
    <t>Prihodi od up.i adm.prist.po posebnim propisima i nak.</t>
  </si>
  <si>
    <t>05</t>
  </si>
  <si>
    <t>POMOĆI</t>
  </si>
  <si>
    <t>04</t>
  </si>
  <si>
    <t>PRIHODI ZA POSEBNE NAMJENE</t>
  </si>
  <si>
    <t>Pomoći dane u inozemstvo i unutar opć.proračuna</t>
  </si>
  <si>
    <t>Nak.građ.i kućanstvma na temelju os.i dr.naknade</t>
  </si>
  <si>
    <t>Rashodi za nabavu neproizvedene dugotrajne imov.</t>
  </si>
  <si>
    <t>Rashodi za dodatna ulaganja na nefinancijskoj imov.</t>
  </si>
  <si>
    <t>Izvor financ., razred i skupina</t>
  </si>
  <si>
    <t>08</t>
  </si>
  <si>
    <t>PREDSJEDNIK:</t>
  </si>
  <si>
    <t>Kazne, upravne mjere i ostali prihodi</t>
  </si>
  <si>
    <t>Primici od zaduživanja</t>
  </si>
  <si>
    <t>OPĆINE GOLA</t>
  </si>
  <si>
    <t>Indeks         6/3 x 100</t>
  </si>
  <si>
    <t>Pomoći iz ino.i od sub.unutar općeg proračuna</t>
  </si>
  <si>
    <t xml:space="preserve">     Na temelju članka 88. Zakona o proračunu ("Narodne novine" broj 144/21) i članka 30. Statuta Općine Gola ("Službeni glasnik </t>
  </si>
  <si>
    <t>Izdaci za otplatu glavnice primljenih kredita i zajmova</t>
  </si>
  <si>
    <t>Plan za 2025. g.</t>
  </si>
  <si>
    <t>Izvršenje za         2024. g.</t>
  </si>
  <si>
    <t>Izvršenje za       2025. g.</t>
  </si>
  <si>
    <t>NAMJENSKI PRIMICI</t>
  </si>
  <si>
    <t>KLASA: 400-01/26-01/02</t>
  </si>
  <si>
    <t>prof.dr.sc. Krešimir Salajpal</t>
  </si>
  <si>
    <t>IZMJENE I DOPUNE GODIŠNJEG IZVJEŠTAJA</t>
  </si>
  <si>
    <t>O IZVRŠENJU PRORAČUNA OPĆINE GOLA ZA 2025. GODINU</t>
  </si>
  <si>
    <t xml:space="preserve">  u Članku 2. Tablica 2. mijenja se i glasi:</t>
  </si>
  <si>
    <t xml:space="preserve">         U Godišnjem izvještaju o izvršenju Proračuna Općine Gola za 2025. godinu ("Službeni glasnik Koprivničko-križevačke" broj 14/26)</t>
  </si>
  <si>
    <t xml:space="preserve">       U Članku 3. Tablici 7. Razdjelu 002 Jedinstveni upravni odjel Glavi 00201 Jedinstveni upravni odjel Programu 1002 Jedinstveni upravni</t>
  </si>
  <si>
    <t xml:space="preserve">   odjel aktivnosti A100201 Redovni poslovi izvori financiranja mijenjaju se i glase:</t>
  </si>
  <si>
    <t xml:space="preserve">       a u Razdjelu 003 Poljoprivreda, društvene, socijalne i druge djelatnosti Glavi 00301 Poljoprivreda, društvene, socijalne i druge </t>
  </si>
  <si>
    <t xml:space="preserve">   društvene djelstnosti, Programu 1005 Obrazovanje, aktivnosti A100501 Predškolski odgoj izvori financiranja mijenjaju se i glase:</t>
  </si>
  <si>
    <t xml:space="preserve">        Ove Izmjene i dopune Godišnjeg izvještaja o izvršenju Proračuna Općine Gola za 2025. godinu objavit će se u Službenom glasniku</t>
  </si>
  <si>
    <t xml:space="preserve">   Koprivničko-križevačke županije.</t>
  </si>
  <si>
    <t>NAZIV RAZDJELA I GLAVE, RAČUNA EKONOMSKE KLASIFIKACIJE TE IZVORA FINANCIRANJA</t>
  </si>
  <si>
    <t>Plan za 2025.g.</t>
  </si>
  <si>
    <t>Izvršenje za 2025.g.</t>
  </si>
  <si>
    <t>Indeks 5/4*100</t>
  </si>
  <si>
    <t>Pods., odj. i izvor fin.</t>
  </si>
  <si>
    <t>URBROJ: 2137-6-26-2</t>
  </si>
  <si>
    <t>Koprivničko-križevačke županije" broj 4/21), Općinsko vijeće Općine Gola na 9. sjednici održanoj 13. srpnja  2026. godine donijelo je</t>
  </si>
  <si>
    <t>Gola, 13. 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</si>
</sst>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charset val="238"/>
      <scheme val="minor"/>
    </font>
    <font>
      <sz val="11"/>
      <color rgb="FF990099"/>
      <name val="Calibri"/>
      <family val="2"/>
      <scheme val="minor"/>
    </font>
    <font>
      <b/>
      <sz val="11"/>
      <color rgb="FF006666"/>
      <name val="Calibri"/>
      <family val="2"/>
      <scheme val="minor"/>
    </font>
    <font>
      <sz val="11"/>
      <color rgb="FF006666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 applyAlignment="1">
      <alignment horizontal="center"/>
    </xf>
    <xf numFmtId="0" fontId="15" fillId="0" borderId="1" xfId="0" applyFont="1" applyBorder="1"/>
    <xf numFmtId="4" fontId="15" fillId="0" borderId="1" xfId="0" applyNumberFormat="1" applyFont="1" applyBorder="1"/>
    <xf numFmtId="0" fontId="15" fillId="0" borderId="1" xfId="0" applyFont="1" applyBorder="1" applyAlignment="1">
      <alignment horizontal="left"/>
    </xf>
    <xf numFmtId="4" fontId="15" fillId="0" borderId="1" xfId="0" applyNumberFormat="1" applyFont="1" applyBorder="1" applyAlignment="1">
      <alignment horizontal="right"/>
    </xf>
    <xf numFmtId="0" fontId="15" fillId="0" borderId="0" xfId="0" applyFont="1"/>
    <xf numFmtId="0" fontId="15" fillId="0" borderId="1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17" fillId="0" borderId="0" xfId="0" applyFont="1"/>
    <xf numFmtId="4" fontId="18" fillId="0" borderId="1" xfId="0" applyNumberFormat="1" applyFont="1" applyBorder="1"/>
    <xf numFmtId="0" fontId="14" fillId="0" borderId="5" xfId="0" applyFont="1" applyBorder="1"/>
    <xf numFmtId="4" fontId="14" fillId="0" borderId="5" xfId="0" applyNumberFormat="1" applyFont="1" applyBorder="1"/>
    <xf numFmtId="4" fontId="15" fillId="0" borderId="5" xfId="0" applyNumberFormat="1" applyFont="1" applyBorder="1"/>
    <xf numFmtId="49" fontId="15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4" fontId="13" fillId="0" borderId="1" xfId="0" applyNumberFormat="1" applyFont="1" applyBorder="1" applyAlignment="1">
      <alignment horizontal="right"/>
    </xf>
    <xf numFmtId="0" fontId="13" fillId="0" borderId="0" xfId="0" applyFont="1"/>
    <xf numFmtId="0" fontId="13" fillId="0" borderId="1" xfId="0" applyFont="1" applyBorder="1"/>
    <xf numFmtId="4" fontId="13" fillId="0" borderId="1" xfId="0" applyNumberFormat="1" applyFont="1" applyBorder="1"/>
    <xf numFmtId="0" fontId="13" fillId="0" borderId="1" xfId="0" applyFont="1" applyBorder="1" applyAlignment="1">
      <alignment horizontal="right"/>
    </xf>
    <xf numFmtId="49" fontId="19" fillId="0" borderId="1" xfId="0" applyNumberFormat="1" applyFont="1" applyBorder="1"/>
    <xf numFmtId="49" fontId="19" fillId="0" borderId="2" xfId="0" applyNumberFormat="1" applyFont="1" applyBorder="1"/>
    <xf numFmtId="0" fontId="19" fillId="0" borderId="4" xfId="0" applyFont="1" applyBorder="1"/>
    <xf numFmtId="4" fontId="19" fillId="0" borderId="1" xfId="0" applyNumberFormat="1" applyFont="1" applyBorder="1"/>
    <xf numFmtId="4" fontId="19" fillId="0" borderId="2" xfId="0" applyNumberFormat="1" applyFont="1" applyBorder="1"/>
    <xf numFmtId="4" fontId="19" fillId="0" borderId="4" xfId="0" applyNumberFormat="1" applyFont="1" applyBorder="1"/>
    <xf numFmtId="0" fontId="20" fillId="0" borderId="0" xfId="0" applyFont="1"/>
    <xf numFmtId="0" fontId="19" fillId="0" borderId="2" xfId="0" applyFont="1" applyBorder="1"/>
    <xf numFmtId="0" fontId="20" fillId="0" borderId="4" xfId="0" applyFont="1" applyBorder="1"/>
    <xf numFmtId="4" fontId="13" fillId="0" borderId="0" xfId="0" applyNumberFormat="1" applyFont="1"/>
    <xf numFmtId="4" fontId="12" fillId="0" borderId="1" xfId="0" applyNumberFormat="1" applyFont="1" applyBorder="1" applyAlignment="1">
      <alignment horizontal="right"/>
    </xf>
    <xf numFmtId="4" fontId="11" fillId="0" borderId="1" xfId="0" applyNumberFormat="1" applyFont="1" applyBorder="1" applyAlignment="1">
      <alignment horizontal="right"/>
    </xf>
    <xf numFmtId="4" fontId="11" fillId="0" borderId="1" xfId="0" applyNumberFormat="1" applyFont="1" applyBorder="1"/>
    <xf numFmtId="4" fontId="15" fillId="0" borderId="3" xfId="0" applyNumberFormat="1" applyFont="1" applyBorder="1" applyAlignment="1">
      <alignment horizontal="right"/>
    </xf>
    <xf numFmtId="0" fontId="13" fillId="0" borderId="3" xfId="0" applyFont="1" applyBorder="1" applyAlignment="1">
      <alignment horizontal="right"/>
    </xf>
    <xf numFmtId="0" fontId="13" fillId="0" borderId="3" xfId="0" applyFont="1" applyBorder="1"/>
    <xf numFmtId="4" fontId="13" fillId="0" borderId="3" xfId="0" applyNumberFormat="1" applyFont="1" applyBorder="1"/>
    <xf numFmtId="4" fontId="15" fillId="0" borderId="4" xfId="0" applyNumberFormat="1" applyFont="1" applyBorder="1"/>
    <xf numFmtId="0" fontId="18" fillId="0" borderId="1" xfId="0" applyFont="1" applyBorder="1"/>
    <xf numFmtId="0" fontId="10" fillId="0" borderId="1" xfId="0" applyFont="1" applyBorder="1"/>
    <xf numFmtId="0" fontId="9" fillId="0" borderId="1" xfId="0" applyFont="1" applyBorder="1" applyAlignment="1">
      <alignment horizontal="left"/>
    </xf>
    <xf numFmtId="4" fontId="17" fillId="0" borderId="1" xfId="0" applyNumberFormat="1" applyFont="1" applyBorder="1"/>
    <xf numFmtId="0" fontId="22" fillId="0" borderId="0" xfId="0" applyFont="1"/>
    <xf numFmtId="4" fontId="11" fillId="0" borderId="0" xfId="0" applyNumberFormat="1" applyFont="1"/>
    <xf numFmtId="0" fontId="17" fillId="0" borderId="1" xfId="0" applyFont="1" applyBorder="1"/>
    <xf numFmtId="0" fontId="21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horizontal="center" vertical="center" wrapText="1"/>
    </xf>
    <xf numFmtId="0" fontId="7" fillId="0" borderId="0" xfId="0" applyFont="1"/>
    <xf numFmtId="4" fontId="7" fillId="0" borderId="1" xfId="0" applyNumberFormat="1" applyFont="1" applyBorder="1"/>
    <xf numFmtId="0" fontId="7" fillId="0" borderId="1" xfId="0" applyFont="1" applyBorder="1"/>
    <xf numFmtId="0" fontId="24" fillId="0" borderId="0" xfId="0" applyFont="1"/>
    <xf numFmtId="49" fontId="18" fillId="0" borderId="1" xfId="0" applyNumberFormat="1" applyFont="1" applyBorder="1"/>
    <xf numFmtId="0" fontId="18" fillId="0" borderId="1" xfId="0" applyFont="1" applyBorder="1" applyAlignment="1">
      <alignment horizontal="left"/>
    </xf>
    <xf numFmtId="4" fontId="18" fillId="0" borderId="1" xfId="0" applyNumberFormat="1" applyFont="1" applyBorder="1" applyAlignment="1">
      <alignment horizontal="right"/>
    </xf>
    <xf numFmtId="4" fontId="6" fillId="0" borderId="1" xfId="0" applyNumberFormat="1" applyFont="1" applyBorder="1"/>
    <xf numFmtId="4" fontId="6" fillId="0" borderId="1" xfId="0" applyNumberFormat="1" applyFont="1" applyBorder="1" applyAlignment="1">
      <alignment horizontal="right"/>
    </xf>
    <xf numFmtId="0" fontId="20" fillId="0" borderId="1" xfId="0" applyFont="1" applyBorder="1"/>
    <xf numFmtId="0" fontId="20" fillId="0" borderId="2" xfId="0" applyFont="1" applyBorder="1"/>
    <xf numFmtId="4" fontId="20" fillId="0" borderId="1" xfId="0" applyNumberFormat="1" applyFont="1" applyBorder="1"/>
    <xf numFmtId="4" fontId="23" fillId="0" borderId="1" xfId="0" applyNumberFormat="1" applyFont="1" applyBorder="1"/>
    <xf numFmtId="4" fontId="20" fillId="0" borderId="2" xfId="0" applyNumberFormat="1" applyFont="1" applyBorder="1"/>
    <xf numFmtId="4" fontId="20" fillId="0" borderId="4" xfId="0" applyNumberFormat="1" applyFont="1" applyBorder="1"/>
    <xf numFmtId="0" fontId="5" fillId="0" borderId="1" xfId="0" applyFont="1" applyBorder="1"/>
    <xf numFmtId="4" fontId="5" fillId="0" borderId="1" xfId="0" applyNumberFormat="1" applyFont="1" applyBorder="1"/>
    <xf numFmtId="0" fontId="5" fillId="0" borderId="0" xfId="0" applyFont="1"/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right"/>
    </xf>
    <xf numFmtId="0" fontId="17" fillId="0" borderId="1" xfId="0" applyFont="1" applyBorder="1" applyAlignment="1">
      <alignment horizontal="right"/>
    </xf>
    <xf numFmtId="4" fontId="17" fillId="0" borderId="1" xfId="0" applyNumberFormat="1" applyFont="1" applyBorder="1" applyAlignment="1">
      <alignment horizontal="right"/>
    </xf>
    <xf numFmtId="4" fontId="4" fillId="0" borderId="1" xfId="0" applyNumberFormat="1" applyFont="1" applyBorder="1"/>
    <xf numFmtId="0" fontId="25" fillId="0" borderId="1" xfId="0" applyFont="1" applyBorder="1" applyAlignment="1">
      <alignment horizontal="center"/>
    </xf>
    <xf numFmtId="0" fontId="25" fillId="0" borderId="1" xfId="0" applyFont="1" applyBorder="1" applyAlignment="1">
      <alignment horizontal="left"/>
    </xf>
    <xf numFmtId="4" fontId="25" fillId="0" borderId="1" xfId="0" applyNumberFormat="1" applyFont="1" applyBorder="1" applyAlignment="1">
      <alignment horizontal="right"/>
    </xf>
    <xf numFmtId="0" fontId="26" fillId="0" borderId="0" xfId="0" applyFont="1"/>
    <xf numFmtId="0" fontId="25" fillId="0" borderId="1" xfId="0" applyFont="1" applyBorder="1"/>
    <xf numFmtId="4" fontId="25" fillId="0" borderId="1" xfId="0" applyNumberFormat="1" applyFont="1" applyBorder="1"/>
    <xf numFmtId="49" fontId="25" fillId="0" borderId="1" xfId="0" applyNumberFormat="1" applyFont="1" applyBorder="1"/>
    <xf numFmtId="0" fontId="3" fillId="0" borderId="1" xfId="0" applyFont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/>
    <xf numFmtId="0" fontId="8" fillId="0" borderId="5" xfId="0" applyFont="1" applyBorder="1"/>
    <xf numFmtId="0" fontId="1" fillId="0" borderId="0" xfId="0" applyFont="1"/>
    <xf numFmtId="49" fontId="19" fillId="0" borderId="0" xfId="0" applyNumberFormat="1" applyFont="1"/>
    <xf numFmtId="0" fontId="19" fillId="0" borderId="0" xfId="0" applyFont="1"/>
    <xf numFmtId="4" fontId="19" fillId="0" borderId="0" xfId="0" applyNumberFormat="1" applyFont="1"/>
    <xf numFmtId="0" fontId="27" fillId="0" borderId="6" xfId="0" applyFont="1" applyBorder="1" applyAlignment="1">
      <alignment horizontal="center" wrapText="1"/>
    </xf>
    <xf numFmtId="0" fontId="27" fillId="0" borderId="7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0" xfId="0" applyFont="1"/>
    <xf numFmtId="0" fontId="27" fillId="0" borderId="7" xfId="0" applyFont="1" applyBorder="1" applyAlignment="1">
      <alignment horizontal="center" wrapText="1"/>
    </xf>
    <xf numFmtId="0" fontId="27" fillId="0" borderId="8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Medium9"/>
  <colors>
    <mruColors>
      <color rgb="FF006666"/>
      <color rgb="FF990099"/>
      <color rgb="FFCC3399"/>
      <color rgb="FF008080"/>
      <color rgb="FF804238"/>
      <color rgb="FF336600"/>
      <color rgb="FFFF9900"/>
      <color rgb="FF2329A1"/>
      <color rgb="FF007635"/>
      <color rgb="FF2246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99"/>
  <sheetViews>
    <sheetView tabSelected="1" view="pageBreakPreview" topLeftCell="A80" zoomScale="160" zoomScaleNormal="130" zoomScaleSheetLayoutView="160" zoomScalePageLayoutView="130" workbookViewId="0">
      <selection activeCell="A98" sqref="A98"/>
    </sheetView>
  </sheetViews>
  <sheetFormatPr defaultRowHeight="15" x14ac:dyDescent="0.25"/>
  <cols>
    <col min="1" max="1" width="9.85546875" customWidth="1"/>
    <col min="2" max="2" width="50.5703125" customWidth="1"/>
    <col min="3" max="4" width="14.85546875" customWidth="1"/>
    <col min="5" max="5" width="15.7109375" customWidth="1"/>
    <col min="6" max="6" width="12" customWidth="1"/>
    <col min="7" max="7" width="9.42578125" customWidth="1"/>
  </cols>
  <sheetData>
    <row r="1" spans="1:94" x14ac:dyDescent="0.25">
      <c r="A1" t="s">
        <v>40</v>
      </c>
    </row>
    <row r="2" spans="1:94" x14ac:dyDescent="0.25">
      <c r="A2" t="s">
        <v>64</v>
      </c>
    </row>
    <row r="4" spans="1:94" ht="18.75" x14ac:dyDescent="0.3">
      <c r="A4" s="94" t="s">
        <v>48</v>
      </c>
      <c r="B4" s="94"/>
      <c r="C4" s="94"/>
      <c r="D4" s="94"/>
      <c r="E4" s="94"/>
      <c r="F4" s="94"/>
      <c r="G4" s="94"/>
    </row>
    <row r="5" spans="1:94" ht="18.75" x14ac:dyDescent="0.3">
      <c r="A5" s="94" t="s">
        <v>49</v>
      </c>
      <c r="B5" s="94"/>
      <c r="C5" s="94"/>
      <c r="D5" s="94"/>
      <c r="E5" s="94"/>
      <c r="F5" s="94"/>
      <c r="G5" s="94"/>
    </row>
    <row r="7" spans="1:94" x14ac:dyDescent="0.25">
      <c r="A7" s="95" t="s">
        <v>0</v>
      </c>
      <c r="B7" s="95"/>
      <c r="C7" s="95"/>
      <c r="D7" s="95"/>
      <c r="E7" s="95"/>
      <c r="F7" s="95"/>
      <c r="G7" s="95"/>
    </row>
    <row r="8" spans="1:94" x14ac:dyDescent="0.25">
      <c r="A8" t="s">
        <v>51</v>
      </c>
    </row>
    <row r="9" spans="1:94" x14ac:dyDescent="0.25">
      <c r="A9" t="s">
        <v>50</v>
      </c>
    </row>
    <row r="11" spans="1:94" s="43" customFormat="1" ht="60" x14ac:dyDescent="0.25">
      <c r="A11" s="46" t="s">
        <v>32</v>
      </c>
      <c r="B11" s="47" t="s">
        <v>7</v>
      </c>
      <c r="C11" s="47" t="s">
        <v>43</v>
      </c>
      <c r="D11" s="47" t="s">
        <v>42</v>
      </c>
      <c r="E11" s="47" t="s">
        <v>44</v>
      </c>
      <c r="F11" s="47" t="s">
        <v>38</v>
      </c>
      <c r="G11" s="47" t="s">
        <v>8</v>
      </c>
    </row>
    <row r="12" spans="1:94" s="17" customFormat="1" x14ac:dyDescent="0.25">
      <c r="A12" s="1">
        <v>1</v>
      </c>
      <c r="B12" s="1">
        <v>2</v>
      </c>
      <c r="C12" s="1">
        <v>3</v>
      </c>
      <c r="D12" s="1">
        <v>5</v>
      </c>
      <c r="E12" s="1">
        <v>6</v>
      </c>
      <c r="F12" s="1">
        <v>7</v>
      </c>
      <c r="G12" s="1">
        <v>8</v>
      </c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 s="74" customFormat="1" x14ac:dyDescent="0.25">
      <c r="A13" s="71"/>
      <c r="B13" s="72" t="s">
        <v>11</v>
      </c>
      <c r="C13" s="73">
        <f>C14+C21+C26</f>
        <v>2842526.65</v>
      </c>
      <c r="D13" s="73">
        <f>D14+D21+D26+D30</f>
        <v>6785500</v>
      </c>
      <c r="E13" s="73">
        <f>E14+E21+E26+E30</f>
        <v>5619344.21</v>
      </c>
      <c r="F13" s="73">
        <f t="shared" ref="F13:F20" si="0">E13/C13*100</f>
        <v>197.68835623757477</v>
      </c>
      <c r="G13" s="73">
        <f>E13/D13*100</f>
        <v>82.814003536953791</v>
      </c>
    </row>
    <row r="14" spans="1:94" s="17" customFormat="1" x14ac:dyDescent="0.25">
      <c r="A14" s="14" t="s">
        <v>22</v>
      </c>
      <c r="B14" s="4" t="s">
        <v>21</v>
      </c>
      <c r="C14" s="5">
        <f>C15</f>
        <v>2263384.16</v>
      </c>
      <c r="D14" s="5">
        <f>D15</f>
        <v>2949900</v>
      </c>
      <c r="E14" s="5">
        <f>E15</f>
        <v>2394627.69</v>
      </c>
      <c r="F14" s="5">
        <f t="shared" si="0"/>
        <v>105.79855299508678</v>
      </c>
      <c r="G14" s="5">
        <f t="shared" ref="G14:G28" si="1">E14/D14*100</f>
        <v>81.176571748194846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 s="17" customFormat="1" x14ac:dyDescent="0.25">
      <c r="A15" s="2">
        <v>6</v>
      </c>
      <c r="B15" s="2" t="s">
        <v>1</v>
      </c>
      <c r="C15" s="3">
        <f>C16+C17+C18+C19+C20</f>
        <v>2263384.16</v>
      </c>
      <c r="D15" s="3">
        <f>D16+D17+D18+D19+D20</f>
        <v>2949900</v>
      </c>
      <c r="E15" s="3">
        <f>E16+E17+E18+E19+E20</f>
        <v>2394627.69</v>
      </c>
      <c r="F15" s="5">
        <f t="shared" si="0"/>
        <v>105.79855299508678</v>
      </c>
      <c r="G15" s="5">
        <f t="shared" si="1"/>
        <v>81.176571748194846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 x14ac:dyDescent="0.25">
      <c r="A16" s="20">
        <v>61</v>
      </c>
      <c r="B16" s="15" t="s">
        <v>9</v>
      </c>
      <c r="C16" s="16">
        <v>446311.13</v>
      </c>
      <c r="D16" s="16">
        <v>550000</v>
      </c>
      <c r="E16" s="16">
        <v>503564.31</v>
      </c>
      <c r="F16" s="32">
        <f t="shared" si="0"/>
        <v>112.82808698945061</v>
      </c>
      <c r="G16" s="31">
        <f t="shared" si="1"/>
        <v>91.557147272727263</v>
      </c>
    </row>
    <row r="17" spans="1:94" ht="14.25" customHeight="1" x14ac:dyDescent="0.25">
      <c r="A17" s="20">
        <v>63</v>
      </c>
      <c r="B17" s="50" t="s">
        <v>39</v>
      </c>
      <c r="C17" s="19">
        <v>558291.46</v>
      </c>
      <c r="D17" s="19">
        <v>549000</v>
      </c>
      <c r="E17" s="19">
        <v>620234.94999999995</v>
      </c>
      <c r="F17" s="32">
        <f t="shared" si="0"/>
        <v>111.09518852392976</v>
      </c>
      <c r="G17" s="31">
        <f t="shared" si="1"/>
        <v>112.97540072859744</v>
      </c>
    </row>
    <row r="18" spans="1:94" x14ac:dyDescent="0.25">
      <c r="A18" s="20">
        <v>64</v>
      </c>
      <c r="B18" s="15" t="s">
        <v>10</v>
      </c>
      <c r="C18" s="16">
        <v>1214774.06</v>
      </c>
      <c r="D18" s="16">
        <v>1802900</v>
      </c>
      <c r="E18" s="16">
        <v>1223625.74</v>
      </c>
      <c r="F18" s="32">
        <f t="shared" si="0"/>
        <v>100.7286688357504</v>
      </c>
      <c r="G18" s="31">
        <f t="shared" si="1"/>
        <v>67.869861889178537</v>
      </c>
    </row>
    <row r="19" spans="1:94" s="17" customFormat="1" x14ac:dyDescent="0.25">
      <c r="A19" s="20">
        <v>65</v>
      </c>
      <c r="B19" s="18" t="s">
        <v>23</v>
      </c>
      <c r="C19" s="19">
        <v>2727.47</v>
      </c>
      <c r="D19" s="19">
        <v>2000</v>
      </c>
      <c r="E19" s="19">
        <v>1234.3699999999999</v>
      </c>
      <c r="F19" s="32">
        <f t="shared" si="0"/>
        <v>45.256959746578332</v>
      </c>
      <c r="G19" s="31">
        <f t="shared" si="1"/>
        <v>61.718499999999999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 x14ac:dyDescent="0.25">
      <c r="A20" s="20">
        <v>68</v>
      </c>
      <c r="B20" s="41" t="s">
        <v>35</v>
      </c>
      <c r="C20" s="16">
        <v>41280.04</v>
      </c>
      <c r="D20" s="16">
        <v>46000</v>
      </c>
      <c r="E20" s="16">
        <v>45968.32</v>
      </c>
      <c r="F20" s="32">
        <f t="shared" si="0"/>
        <v>111.35725643676702</v>
      </c>
      <c r="G20" s="31">
        <f t="shared" si="1"/>
        <v>99.931130434782617</v>
      </c>
    </row>
    <row r="21" spans="1:94" s="9" customFormat="1" x14ac:dyDescent="0.25">
      <c r="A21" s="52" t="s">
        <v>26</v>
      </c>
      <c r="B21" s="52" t="s">
        <v>27</v>
      </c>
      <c r="C21" s="10">
        <f>C22</f>
        <v>185488.44</v>
      </c>
      <c r="D21" s="10">
        <f>D22</f>
        <v>278800</v>
      </c>
      <c r="E21" s="10">
        <f>E22</f>
        <v>272770.11000000004</v>
      </c>
      <c r="F21" s="54">
        <f>E21/C21*100</f>
        <v>147.0550455866684</v>
      </c>
      <c r="G21" s="54">
        <f t="shared" si="1"/>
        <v>97.837198708751799</v>
      </c>
    </row>
    <row r="22" spans="1:94" s="9" customFormat="1" x14ac:dyDescent="0.25">
      <c r="A22" s="67">
        <v>6</v>
      </c>
      <c r="B22" s="53" t="s">
        <v>1</v>
      </c>
      <c r="C22" s="54">
        <f>C23+C24</f>
        <v>185488.44</v>
      </c>
      <c r="D22" s="54">
        <f>D24+D23</f>
        <v>278800</v>
      </c>
      <c r="E22" s="54">
        <f>E24+E23</f>
        <v>272770.11000000004</v>
      </c>
      <c r="F22" s="54">
        <f>E22/C22*100</f>
        <v>147.0550455866684</v>
      </c>
      <c r="G22" s="54">
        <f t="shared" si="1"/>
        <v>97.837198708751799</v>
      </c>
    </row>
    <row r="23" spans="1:94" s="9" customFormat="1" x14ac:dyDescent="0.25">
      <c r="A23" s="68">
        <v>64</v>
      </c>
      <c r="B23" s="66" t="s">
        <v>10</v>
      </c>
      <c r="C23" s="69">
        <v>1332.81</v>
      </c>
      <c r="D23" s="69">
        <v>1100</v>
      </c>
      <c r="E23" s="69">
        <v>879.65</v>
      </c>
      <c r="F23" s="69">
        <f>E23/C23*100</f>
        <v>65.999654864534335</v>
      </c>
      <c r="G23" s="69">
        <f t="shared" si="1"/>
        <v>79.968181818181819</v>
      </c>
    </row>
    <row r="24" spans="1:94" s="9" customFormat="1" x14ac:dyDescent="0.25">
      <c r="A24" s="68">
        <v>65</v>
      </c>
      <c r="B24" s="45" t="s">
        <v>23</v>
      </c>
      <c r="C24" s="42">
        <v>184155.63</v>
      </c>
      <c r="D24" s="42">
        <v>277700</v>
      </c>
      <c r="E24" s="42">
        <v>271890.46000000002</v>
      </c>
      <c r="F24" s="42">
        <f>E24/C24*100</f>
        <v>147.6416767708921</v>
      </c>
      <c r="G24" s="69">
        <f t="shared" si="1"/>
        <v>97.907979834353625</v>
      </c>
    </row>
    <row r="25" spans="1:94" s="17" customFormat="1" x14ac:dyDescent="0.25">
      <c r="A25" s="35"/>
      <c r="B25" s="36"/>
      <c r="C25" s="37"/>
      <c r="D25" s="37"/>
      <c r="E25" s="37"/>
      <c r="F25" s="37"/>
      <c r="G25" s="34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 s="17" customFormat="1" x14ac:dyDescent="0.25">
      <c r="A26" s="14" t="s">
        <v>24</v>
      </c>
      <c r="B26" s="2" t="s">
        <v>25</v>
      </c>
      <c r="C26" s="3">
        <f t="shared" ref="C26:E27" si="2">C27</f>
        <v>393654.05</v>
      </c>
      <c r="D26" s="3">
        <f t="shared" si="2"/>
        <v>2956800</v>
      </c>
      <c r="E26" s="3">
        <f t="shared" si="2"/>
        <v>2351946.41</v>
      </c>
      <c r="F26" s="3">
        <f>E26/C26*100</f>
        <v>597.46531503994436</v>
      </c>
      <c r="G26" s="5">
        <f t="shared" si="1"/>
        <v>79.543642113095245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 s="6" customFormat="1" x14ac:dyDescent="0.25">
      <c r="A27" s="7">
        <v>6</v>
      </c>
      <c r="B27" s="4" t="s">
        <v>1</v>
      </c>
      <c r="C27" s="5">
        <f t="shared" si="2"/>
        <v>393654.05</v>
      </c>
      <c r="D27" s="5">
        <f t="shared" si="2"/>
        <v>2956800</v>
      </c>
      <c r="E27" s="5">
        <f t="shared" si="2"/>
        <v>2351946.41</v>
      </c>
      <c r="F27" s="3">
        <f>E27/C27*100</f>
        <v>597.46531503994436</v>
      </c>
      <c r="G27" s="5">
        <f t="shared" si="1"/>
        <v>79.543642113095245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 s="6" customFormat="1" x14ac:dyDescent="0.25">
      <c r="A28" s="20">
        <v>63</v>
      </c>
      <c r="B28" s="50" t="s">
        <v>39</v>
      </c>
      <c r="C28" s="19">
        <v>393654.05</v>
      </c>
      <c r="D28" s="19">
        <v>2956800</v>
      </c>
      <c r="E28" s="19">
        <v>2351946.41</v>
      </c>
      <c r="F28" s="55">
        <f>E28/C28*100</f>
        <v>597.46531503994436</v>
      </c>
      <c r="G28" s="56">
        <f t="shared" si="1"/>
        <v>79.543642113095245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 s="17" customFormat="1" x14ac:dyDescent="0.25">
      <c r="A29" s="20"/>
      <c r="B29" s="18"/>
      <c r="C29" s="19"/>
      <c r="D29" s="19"/>
      <c r="E29" s="19"/>
      <c r="F29" s="33"/>
      <c r="G29" s="31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 s="17" customFormat="1" x14ac:dyDescent="0.25">
      <c r="A30" s="14" t="s">
        <v>33</v>
      </c>
      <c r="B30" s="2" t="s">
        <v>45</v>
      </c>
      <c r="C30" s="3">
        <f t="shared" ref="C30:E31" si="3">C31</f>
        <v>0</v>
      </c>
      <c r="D30" s="3">
        <f t="shared" si="3"/>
        <v>600000</v>
      </c>
      <c r="E30" s="3">
        <f t="shared" si="3"/>
        <v>600000</v>
      </c>
      <c r="F30" s="3"/>
      <c r="G30" s="5">
        <f t="shared" ref="G30:G32" si="4">E30/D30*100</f>
        <v>100</v>
      </c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 s="6" customFormat="1" x14ac:dyDescent="0.25">
      <c r="A31" s="7">
        <v>8</v>
      </c>
      <c r="B31" s="4" t="s">
        <v>4</v>
      </c>
      <c r="C31" s="5">
        <f t="shared" si="3"/>
        <v>0</v>
      </c>
      <c r="D31" s="5">
        <f t="shared" si="3"/>
        <v>600000</v>
      </c>
      <c r="E31" s="5">
        <f t="shared" si="3"/>
        <v>600000</v>
      </c>
      <c r="F31" s="3"/>
      <c r="G31" s="5">
        <f t="shared" si="4"/>
        <v>100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 s="6" customFormat="1" x14ac:dyDescent="0.25">
      <c r="A32" s="20">
        <v>84</v>
      </c>
      <c r="B32" s="81" t="s">
        <v>36</v>
      </c>
      <c r="C32" s="19"/>
      <c r="D32" s="19">
        <v>600000</v>
      </c>
      <c r="E32" s="19">
        <v>600000</v>
      </c>
      <c r="F32" s="55"/>
      <c r="G32" s="56">
        <f t="shared" si="4"/>
        <v>100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 s="6" customFormat="1" x14ac:dyDescent="0.25">
      <c r="A33" s="20"/>
      <c r="B33" s="81"/>
      <c r="C33" s="19"/>
      <c r="D33" s="19"/>
      <c r="E33" s="19"/>
      <c r="F33" s="55"/>
      <c r="G33" s="56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 s="43" customFormat="1" ht="60" x14ac:dyDescent="0.25">
      <c r="A34" s="46" t="s">
        <v>32</v>
      </c>
      <c r="B34" s="47" t="s">
        <v>7</v>
      </c>
      <c r="C34" s="47" t="s">
        <v>43</v>
      </c>
      <c r="D34" s="47" t="s">
        <v>42</v>
      </c>
      <c r="E34" s="47" t="s">
        <v>44</v>
      </c>
      <c r="F34" s="47" t="s">
        <v>38</v>
      </c>
      <c r="G34" s="47" t="s">
        <v>8</v>
      </c>
    </row>
    <row r="35" spans="1:94" s="17" customFormat="1" x14ac:dyDescent="0.25">
      <c r="A35" s="1">
        <v>1</v>
      </c>
      <c r="B35" s="1">
        <v>2</v>
      </c>
      <c r="C35" s="1">
        <v>3</v>
      </c>
      <c r="D35" s="1">
        <v>5</v>
      </c>
      <c r="E35" s="1">
        <v>6</v>
      </c>
      <c r="F35" s="1">
        <v>7</v>
      </c>
      <c r="G35" s="1">
        <v>8</v>
      </c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 s="74" customFormat="1" x14ac:dyDescent="0.25">
      <c r="A36" s="77"/>
      <c r="B36" s="75" t="s">
        <v>12</v>
      </c>
      <c r="C36" s="76">
        <f>C37+C52+C59</f>
        <v>3658402.88</v>
      </c>
      <c r="D36" s="76">
        <f>D37+D52+D59+D70</f>
        <v>7904000</v>
      </c>
      <c r="E36" s="76">
        <f>E37+E52+E59+E70</f>
        <v>6941993.9199999999</v>
      </c>
      <c r="F36" s="76">
        <f t="shared" ref="F36:F56" si="5">E36/C36*100</f>
        <v>189.75476861640783</v>
      </c>
      <c r="G36" s="76">
        <f t="shared" ref="G36:G45" si="6">E36/D36*100</f>
        <v>87.828870445344137</v>
      </c>
    </row>
    <row r="37" spans="1:94" s="17" customFormat="1" x14ac:dyDescent="0.25">
      <c r="A37" s="14" t="s">
        <v>22</v>
      </c>
      <c r="B37" s="4" t="s">
        <v>21</v>
      </c>
      <c r="C37" s="5">
        <f>C38+C46+C50</f>
        <v>3079260.39</v>
      </c>
      <c r="D37" s="5">
        <f>D38+D46+D50</f>
        <v>4050400</v>
      </c>
      <c r="E37" s="5">
        <f>E38+E46+E50</f>
        <v>3717277.4000000004</v>
      </c>
      <c r="F37" s="3">
        <f t="shared" si="5"/>
        <v>120.71981350041008</v>
      </c>
      <c r="G37" s="3">
        <f t="shared" si="6"/>
        <v>91.775562907367174</v>
      </c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 s="17" customFormat="1" x14ac:dyDescent="0.25">
      <c r="A38" s="2">
        <v>3</v>
      </c>
      <c r="B38" s="2" t="s">
        <v>2</v>
      </c>
      <c r="C38" s="3">
        <f>C39+C40+C41+C43+C44+C45+C42</f>
        <v>1782671.11</v>
      </c>
      <c r="D38" s="3">
        <f>D39+D40+D41+D43+D44+D45+D42</f>
        <v>1865500</v>
      </c>
      <c r="E38" s="3">
        <f>E39+E40+E41+E43+E44+E45+E42</f>
        <v>2005853.54</v>
      </c>
      <c r="F38" s="3">
        <f t="shared" si="5"/>
        <v>112.51955162946462</v>
      </c>
      <c r="G38" s="3">
        <f t="shared" si="6"/>
        <v>107.52364191905654</v>
      </c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 s="17" customFormat="1" x14ac:dyDescent="0.25">
      <c r="A39" s="18">
        <v>31</v>
      </c>
      <c r="B39" s="18" t="s">
        <v>13</v>
      </c>
      <c r="C39" s="19">
        <v>220249.89</v>
      </c>
      <c r="D39" s="19">
        <v>205000</v>
      </c>
      <c r="E39" s="19">
        <v>229086.25</v>
      </c>
      <c r="F39" s="19">
        <f t="shared" si="5"/>
        <v>104.01197022164233</v>
      </c>
      <c r="G39" s="19">
        <f t="shared" si="6"/>
        <v>111.74939024390244</v>
      </c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 s="17" customFormat="1" x14ac:dyDescent="0.25">
      <c r="A40" s="18">
        <v>32</v>
      </c>
      <c r="B40" s="18" t="s">
        <v>14</v>
      </c>
      <c r="C40" s="19">
        <v>583641.53</v>
      </c>
      <c r="D40" s="19">
        <v>460980</v>
      </c>
      <c r="E40" s="19">
        <v>387459.34</v>
      </c>
      <c r="F40" s="19">
        <f t="shared" si="5"/>
        <v>66.386526675029444</v>
      </c>
      <c r="G40" s="19">
        <f t="shared" si="6"/>
        <v>84.051225649702815</v>
      </c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 x14ac:dyDescent="0.25">
      <c r="A41" s="18">
        <v>34</v>
      </c>
      <c r="B41" s="18" t="s">
        <v>15</v>
      </c>
      <c r="C41" s="19">
        <v>5532.77</v>
      </c>
      <c r="D41" s="19">
        <v>16000</v>
      </c>
      <c r="E41" s="19">
        <v>16174.52</v>
      </c>
      <c r="F41" s="19">
        <f t="shared" si="5"/>
        <v>292.34036477207621</v>
      </c>
      <c r="G41" s="19">
        <f t="shared" si="6"/>
        <v>101.09075000000001</v>
      </c>
    </row>
    <row r="42" spans="1:94" x14ac:dyDescent="0.25">
      <c r="A42" s="18">
        <v>35</v>
      </c>
      <c r="B42" s="40" t="s">
        <v>20</v>
      </c>
      <c r="C42" s="19">
        <v>33698</v>
      </c>
      <c r="D42" s="19">
        <v>0</v>
      </c>
      <c r="E42" s="19">
        <v>0</v>
      </c>
      <c r="F42" s="19">
        <v>0</v>
      </c>
      <c r="G42" s="19" t="e">
        <f t="shared" si="6"/>
        <v>#DIV/0!</v>
      </c>
    </row>
    <row r="43" spans="1:94" s="17" customFormat="1" x14ac:dyDescent="0.25">
      <c r="A43" s="18">
        <v>36</v>
      </c>
      <c r="B43" s="18" t="s">
        <v>28</v>
      </c>
      <c r="C43" s="19">
        <v>462687.25</v>
      </c>
      <c r="D43" s="19">
        <v>727120</v>
      </c>
      <c r="E43" s="19">
        <v>940246.68</v>
      </c>
      <c r="F43" s="19">
        <f t="shared" si="5"/>
        <v>203.21430512727551</v>
      </c>
      <c r="G43" s="19">
        <f t="shared" si="6"/>
        <v>129.31107382550334</v>
      </c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 s="17" customFormat="1" x14ac:dyDescent="0.25">
      <c r="A44" s="18">
        <v>37</v>
      </c>
      <c r="B44" s="18" t="s">
        <v>29</v>
      </c>
      <c r="C44" s="19">
        <v>254690.14</v>
      </c>
      <c r="D44" s="19">
        <v>223000</v>
      </c>
      <c r="E44" s="19">
        <v>201250.58</v>
      </c>
      <c r="F44" s="19">
        <f t="shared" si="5"/>
        <v>79.017813567498123</v>
      </c>
      <c r="G44" s="19">
        <f t="shared" si="6"/>
        <v>90.246896860986539</v>
      </c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 s="17" customFormat="1" x14ac:dyDescent="0.25">
      <c r="A45" s="18">
        <v>38</v>
      </c>
      <c r="B45" s="18" t="s">
        <v>16</v>
      </c>
      <c r="C45" s="19">
        <v>222171.53</v>
      </c>
      <c r="D45" s="19">
        <v>233400</v>
      </c>
      <c r="E45" s="19">
        <v>231636.17</v>
      </c>
      <c r="F45" s="19">
        <f t="shared" si="5"/>
        <v>104.26005978353751</v>
      </c>
      <c r="G45" s="19">
        <f t="shared" si="6"/>
        <v>99.24428877463582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 s="6" customFormat="1" x14ac:dyDescent="0.25">
      <c r="A46" s="2">
        <v>4</v>
      </c>
      <c r="B46" s="2" t="s">
        <v>3</v>
      </c>
      <c r="C46" s="3">
        <f>C47+C48+C49</f>
        <v>1259263.2</v>
      </c>
      <c r="D46" s="10">
        <f>D47+D48+D49</f>
        <v>2144900</v>
      </c>
      <c r="E46" s="3">
        <f>E47+E48+E49</f>
        <v>1711423.86</v>
      </c>
      <c r="F46" s="3">
        <f t="shared" si="5"/>
        <v>135.90676357412812</v>
      </c>
      <c r="G46" s="3">
        <f t="shared" ref="G46:G51" si="7">E46/D46*100</f>
        <v>79.790379971094225</v>
      </c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 s="17" customFormat="1" x14ac:dyDescent="0.25">
      <c r="A47" s="18">
        <v>41</v>
      </c>
      <c r="B47" s="18" t="s">
        <v>30</v>
      </c>
      <c r="C47" s="19">
        <v>28798</v>
      </c>
      <c r="D47" s="42">
        <v>0</v>
      </c>
      <c r="E47" s="19"/>
      <c r="F47" s="19">
        <f t="shared" si="5"/>
        <v>0</v>
      </c>
      <c r="G47" s="33" t="e">
        <f>E47/D47*100</f>
        <v>#DIV/0!</v>
      </c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 s="17" customFormat="1" x14ac:dyDescent="0.25">
      <c r="A48" s="18">
        <v>42</v>
      </c>
      <c r="B48" s="18" t="s">
        <v>17</v>
      </c>
      <c r="C48" s="19">
        <v>772868.15</v>
      </c>
      <c r="D48" s="42">
        <v>2144900</v>
      </c>
      <c r="E48" s="19">
        <v>1711423.86</v>
      </c>
      <c r="F48" s="19">
        <f t="shared" si="5"/>
        <v>221.43801112777126</v>
      </c>
      <c r="G48" s="33">
        <f t="shared" si="7"/>
        <v>79.790379971094225</v>
      </c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 ht="14.25" customHeight="1" x14ac:dyDescent="0.25">
      <c r="A49" s="18">
        <v>45</v>
      </c>
      <c r="B49" s="18" t="s">
        <v>31</v>
      </c>
      <c r="C49" s="19">
        <v>457597.05</v>
      </c>
      <c r="D49" s="19">
        <v>0</v>
      </c>
      <c r="E49" s="19">
        <v>0</v>
      </c>
      <c r="F49" s="19">
        <f t="shared" si="5"/>
        <v>0</v>
      </c>
      <c r="G49" s="33" t="e">
        <f t="shared" si="7"/>
        <v>#DIV/0!</v>
      </c>
    </row>
    <row r="50" spans="1:94" s="6" customFormat="1" x14ac:dyDescent="0.25">
      <c r="A50" s="2">
        <v>5</v>
      </c>
      <c r="B50" s="2" t="s">
        <v>5</v>
      </c>
      <c r="C50" s="3">
        <f>C51</f>
        <v>37326.080000000002</v>
      </c>
      <c r="D50" s="10">
        <f>D51</f>
        <v>40000</v>
      </c>
      <c r="E50" s="3">
        <f>E51</f>
        <v>0</v>
      </c>
      <c r="F50" s="19"/>
      <c r="G50" s="3">
        <f t="shared" si="7"/>
        <v>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 s="65" customFormat="1" x14ac:dyDescent="0.25">
      <c r="A51" s="63">
        <v>54</v>
      </c>
      <c r="B51" s="78" t="s">
        <v>41</v>
      </c>
      <c r="C51" s="64">
        <v>37326.080000000002</v>
      </c>
      <c r="D51" s="42">
        <v>40000</v>
      </c>
      <c r="E51" s="64">
        <v>0</v>
      </c>
      <c r="F51" s="19"/>
      <c r="G51" s="33">
        <f t="shared" si="7"/>
        <v>0</v>
      </c>
    </row>
    <row r="52" spans="1:94" s="9" customFormat="1" x14ac:dyDescent="0.25">
      <c r="A52" s="52" t="s">
        <v>26</v>
      </c>
      <c r="B52" s="52" t="s">
        <v>27</v>
      </c>
      <c r="C52" s="10">
        <f>C53+C55</f>
        <v>185488.44</v>
      </c>
      <c r="D52" s="10">
        <f>D53+D55</f>
        <v>296800</v>
      </c>
      <c r="E52" s="10">
        <f>E53+E55</f>
        <v>272770.11</v>
      </c>
      <c r="F52" s="3">
        <f t="shared" si="5"/>
        <v>147.05504558666834</v>
      </c>
      <c r="G52" s="10">
        <f>E52/D52*100</f>
        <v>91.90367587601078</v>
      </c>
    </row>
    <row r="53" spans="1:94" s="9" customFormat="1" x14ac:dyDescent="0.25">
      <c r="A53" s="39">
        <v>3</v>
      </c>
      <c r="B53" s="39" t="s">
        <v>2</v>
      </c>
      <c r="C53" s="10">
        <f>C54</f>
        <v>62262.83</v>
      </c>
      <c r="D53" s="10">
        <f>D54</f>
        <v>232000</v>
      </c>
      <c r="E53" s="10">
        <f>E54</f>
        <v>159728.25</v>
      </c>
      <c r="F53" s="3">
        <f t="shared" si="5"/>
        <v>256.53869250723108</v>
      </c>
      <c r="G53" s="10">
        <f t="shared" ref="G53:G56" si="8">E53/D53*100</f>
        <v>68.84838362068966</v>
      </c>
    </row>
    <row r="54" spans="1:94" s="9" customFormat="1" x14ac:dyDescent="0.25">
      <c r="A54" s="45">
        <v>32</v>
      </c>
      <c r="B54" s="45" t="s">
        <v>14</v>
      </c>
      <c r="C54" s="42">
        <v>62262.83</v>
      </c>
      <c r="D54" s="42">
        <v>232000</v>
      </c>
      <c r="E54" s="42">
        <v>159728.25</v>
      </c>
      <c r="F54" s="19">
        <f t="shared" si="5"/>
        <v>256.53869250723108</v>
      </c>
      <c r="G54" s="42">
        <f t="shared" si="8"/>
        <v>68.84838362068966</v>
      </c>
    </row>
    <row r="55" spans="1:94" s="9" customFormat="1" ht="15" customHeight="1" x14ac:dyDescent="0.25">
      <c r="A55" s="39">
        <v>4</v>
      </c>
      <c r="B55" s="39" t="s">
        <v>3</v>
      </c>
      <c r="C55" s="10">
        <f>+C56+C57</f>
        <v>123225.61</v>
      </c>
      <c r="D55" s="10">
        <f>+D56+D57</f>
        <v>64800</v>
      </c>
      <c r="E55" s="10">
        <f>+E56+E57</f>
        <v>113041.86</v>
      </c>
      <c r="F55" s="3">
        <f t="shared" si="5"/>
        <v>91.735687086474954</v>
      </c>
      <c r="G55" s="10">
        <f t="shared" si="8"/>
        <v>174.4473148148148</v>
      </c>
    </row>
    <row r="56" spans="1:94" s="9" customFormat="1" x14ac:dyDescent="0.25">
      <c r="A56" s="45">
        <v>42</v>
      </c>
      <c r="B56" s="45" t="s">
        <v>17</v>
      </c>
      <c r="C56" s="42">
        <v>123225.61</v>
      </c>
      <c r="D56" s="42">
        <v>64800</v>
      </c>
      <c r="E56" s="42">
        <v>113041.86</v>
      </c>
      <c r="F56" s="19">
        <f t="shared" si="5"/>
        <v>91.735687086474954</v>
      </c>
      <c r="G56" s="42">
        <f t="shared" si="8"/>
        <v>174.4473148148148</v>
      </c>
    </row>
    <row r="57" spans="1:94" s="9" customFormat="1" x14ac:dyDescent="0.25">
      <c r="A57" s="45">
        <v>45</v>
      </c>
      <c r="B57" s="45" t="s">
        <v>31</v>
      </c>
      <c r="C57" s="42">
        <v>0</v>
      </c>
      <c r="D57" s="42"/>
      <c r="E57" s="42"/>
      <c r="F57" s="19"/>
      <c r="G57" s="42"/>
    </row>
    <row r="58" spans="1:94" s="9" customFormat="1" x14ac:dyDescent="0.25">
      <c r="A58" s="45"/>
      <c r="B58" s="45"/>
      <c r="C58" s="42"/>
      <c r="D58" s="42"/>
      <c r="E58" s="42"/>
      <c r="F58" s="19"/>
      <c r="G58" s="42"/>
    </row>
    <row r="59" spans="1:94" s="17" customFormat="1" x14ac:dyDescent="0.25">
      <c r="A59" s="14" t="s">
        <v>24</v>
      </c>
      <c r="B59" s="2" t="s">
        <v>25</v>
      </c>
      <c r="C59" s="3">
        <f>C60+C64</f>
        <v>393654.05000000005</v>
      </c>
      <c r="D59" s="3">
        <f>D60+D64</f>
        <v>2956800</v>
      </c>
      <c r="E59" s="3">
        <f>E60+E64</f>
        <v>2351946.41</v>
      </c>
      <c r="F59" s="3">
        <f t="shared" ref="F59:F63" si="9">E59/C59*100</f>
        <v>597.46531503994436</v>
      </c>
      <c r="G59" s="3">
        <f t="shared" ref="G59:G63" si="10">E59/D59*100</f>
        <v>79.543642113095245</v>
      </c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 s="17" customFormat="1" x14ac:dyDescent="0.25">
      <c r="A60" s="2">
        <v>3</v>
      </c>
      <c r="B60" s="2" t="s">
        <v>2</v>
      </c>
      <c r="C60" s="3">
        <f>+C62+C61+C63</f>
        <v>333654.05000000005</v>
      </c>
      <c r="D60" s="3">
        <f>D61+D62+D63</f>
        <v>840500</v>
      </c>
      <c r="E60" s="3">
        <f>E61+E62+E63</f>
        <v>357821.13</v>
      </c>
      <c r="F60" s="3">
        <f t="shared" si="9"/>
        <v>107.24315499841825</v>
      </c>
      <c r="G60" s="3">
        <f t="shared" si="10"/>
        <v>42.572412849494349</v>
      </c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 s="48" customFormat="1" x14ac:dyDescent="0.25">
      <c r="A61" s="50">
        <v>31</v>
      </c>
      <c r="B61" s="50" t="s">
        <v>13</v>
      </c>
      <c r="C61" s="49">
        <v>5971.96</v>
      </c>
      <c r="D61" s="49">
        <v>120000</v>
      </c>
      <c r="E61" s="49">
        <v>93754.96</v>
      </c>
      <c r="F61" s="70">
        <f t="shared" si="9"/>
        <v>1569.919423438871</v>
      </c>
      <c r="G61" s="70">
        <f t="shared" si="10"/>
        <v>78.129133333333328</v>
      </c>
    </row>
    <row r="62" spans="1:94" s="17" customFormat="1" x14ac:dyDescent="0.25">
      <c r="A62" s="18">
        <v>32</v>
      </c>
      <c r="B62" s="18" t="s">
        <v>14</v>
      </c>
      <c r="C62" s="19">
        <v>15630</v>
      </c>
      <c r="D62" s="19">
        <v>10500</v>
      </c>
      <c r="E62" s="19">
        <v>10248.43</v>
      </c>
      <c r="F62" s="70">
        <f t="shared" si="9"/>
        <v>65.568969929622526</v>
      </c>
      <c r="G62" s="70">
        <f t="shared" si="10"/>
        <v>97.60409523809524</v>
      </c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 s="17" customFormat="1" x14ac:dyDescent="0.25">
      <c r="A63" s="18">
        <v>36</v>
      </c>
      <c r="B63" s="63" t="s">
        <v>18</v>
      </c>
      <c r="C63" s="64">
        <v>312052.09000000003</v>
      </c>
      <c r="D63" s="19">
        <v>710000</v>
      </c>
      <c r="E63" s="19">
        <v>253817.74</v>
      </c>
      <c r="F63" s="70">
        <f t="shared" si="9"/>
        <v>81.338259903979477</v>
      </c>
      <c r="G63" s="70">
        <f t="shared" si="10"/>
        <v>35.748977464788737</v>
      </c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 x14ac:dyDescent="0.25">
      <c r="A64" s="2">
        <v>4</v>
      </c>
      <c r="B64" s="2" t="s">
        <v>3</v>
      </c>
      <c r="C64" s="3">
        <f>C65+C66</f>
        <v>60000</v>
      </c>
      <c r="D64" s="3">
        <f>+D65+D66</f>
        <v>2116300</v>
      </c>
      <c r="E64" s="3">
        <f>E65+E66</f>
        <v>1994125.28</v>
      </c>
      <c r="F64" s="3">
        <f>E64/C64*100</f>
        <v>3323.5421333333334</v>
      </c>
      <c r="G64" s="3">
        <f t="shared" ref="G64:G65" si="11">E64/D64*100</f>
        <v>94.226965931106179</v>
      </c>
    </row>
    <row r="65" spans="1:94" s="17" customFormat="1" x14ac:dyDescent="0.25">
      <c r="A65" s="18">
        <v>42</v>
      </c>
      <c r="B65" s="18" t="s">
        <v>17</v>
      </c>
      <c r="C65" s="19">
        <v>60000</v>
      </c>
      <c r="D65" s="19">
        <v>2116300</v>
      </c>
      <c r="E65" s="19">
        <v>1994125.28</v>
      </c>
      <c r="F65" s="33">
        <f>E65/C65*100</f>
        <v>3323.5421333333334</v>
      </c>
      <c r="G65" s="33">
        <f t="shared" si="11"/>
        <v>94.226965931106179</v>
      </c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 s="17" customFormat="1" x14ac:dyDescent="0.25">
      <c r="A66" s="18">
        <v>45</v>
      </c>
      <c r="B66" s="50" t="s">
        <v>31</v>
      </c>
      <c r="C66" s="19">
        <v>0</v>
      </c>
      <c r="D66" s="19"/>
      <c r="E66" s="19"/>
      <c r="F66" s="33"/>
      <c r="G66" s="33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 s="17" customFormat="1" x14ac:dyDescent="0.25">
      <c r="A67" s="18"/>
      <c r="B67" s="50"/>
      <c r="C67" s="19"/>
      <c r="D67" s="19"/>
      <c r="E67" s="19"/>
      <c r="F67" s="33"/>
      <c r="G67" s="33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 s="43" customFormat="1" ht="60" x14ac:dyDescent="0.25">
      <c r="A68" s="46" t="s">
        <v>32</v>
      </c>
      <c r="B68" s="47" t="s">
        <v>7</v>
      </c>
      <c r="C68" s="47" t="s">
        <v>43</v>
      </c>
      <c r="D68" s="47" t="s">
        <v>42</v>
      </c>
      <c r="E68" s="47" t="s">
        <v>44</v>
      </c>
      <c r="F68" s="47" t="s">
        <v>38</v>
      </c>
      <c r="G68" s="47" t="s">
        <v>8</v>
      </c>
    </row>
    <row r="69" spans="1:94" s="17" customFormat="1" x14ac:dyDescent="0.25">
      <c r="A69" s="1">
        <v>1</v>
      </c>
      <c r="B69" s="1">
        <v>2</v>
      </c>
      <c r="C69" s="1">
        <v>3</v>
      </c>
      <c r="D69" s="1">
        <v>5</v>
      </c>
      <c r="E69" s="1">
        <v>6</v>
      </c>
      <c r="F69" s="1">
        <v>7</v>
      </c>
      <c r="G69" s="1">
        <v>8</v>
      </c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 s="17" customFormat="1" x14ac:dyDescent="0.25">
      <c r="A70" s="14" t="s">
        <v>33</v>
      </c>
      <c r="B70" s="2" t="s">
        <v>45</v>
      </c>
      <c r="C70" s="3"/>
      <c r="D70" s="3">
        <f>D71</f>
        <v>600000</v>
      </c>
      <c r="E70" s="3">
        <f>E71</f>
        <v>600000</v>
      </c>
      <c r="F70" s="3"/>
      <c r="G70" s="3">
        <f t="shared" ref="G70:G72" si="12">E70/D70*100</f>
        <v>100</v>
      </c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 x14ac:dyDescent="0.25">
      <c r="A71" s="2">
        <v>4</v>
      </c>
      <c r="B71" s="2" t="s">
        <v>3</v>
      </c>
      <c r="C71" s="3"/>
      <c r="D71" s="3">
        <f>+D72+D73</f>
        <v>600000</v>
      </c>
      <c r="E71" s="3">
        <f>E72+E73</f>
        <v>600000</v>
      </c>
      <c r="F71" s="3"/>
      <c r="G71" s="3">
        <f t="shared" si="12"/>
        <v>100</v>
      </c>
    </row>
    <row r="72" spans="1:94" s="17" customFormat="1" x14ac:dyDescent="0.25">
      <c r="A72" s="18">
        <v>42</v>
      </c>
      <c r="B72" s="18" t="s">
        <v>17</v>
      </c>
      <c r="C72" s="19"/>
      <c r="D72" s="19">
        <v>600000</v>
      </c>
      <c r="E72" s="19">
        <v>600000</v>
      </c>
      <c r="F72" s="33"/>
      <c r="G72" s="33">
        <f t="shared" si="12"/>
        <v>100</v>
      </c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 s="17" customFormat="1" x14ac:dyDescent="0.25">
      <c r="B73" s="48"/>
      <c r="C73" s="30"/>
      <c r="D73" s="30"/>
      <c r="E73" s="30"/>
      <c r="F73" s="44"/>
      <c r="G73" s="44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 s="17" customFormat="1" x14ac:dyDescent="0.25">
      <c r="A74" s="83" t="s">
        <v>52</v>
      </c>
      <c r="B74" s="48"/>
      <c r="C74" s="30"/>
      <c r="D74" s="30"/>
      <c r="E74" s="30"/>
      <c r="F74" s="44"/>
      <c r="G74" s="4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 s="17" customFormat="1" x14ac:dyDescent="0.25">
      <c r="A75" s="83" t="s">
        <v>53</v>
      </c>
      <c r="B75" s="48"/>
      <c r="C75" s="30"/>
      <c r="D75" s="30"/>
      <c r="E75" s="30"/>
      <c r="F75" s="44"/>
      <c r="G75" s="44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 s="51" customFormat="1" ht="15.75" customHeight="1" x14ac:dyDescent="0.25"/>
    <row r="77" spans="1:94" s="91" customFormat="1" ht="27.75" customHeight="1" x14ac:dyDescent="0.2">
      <c r="A77" s="87" t="s">
        <v>62</v>
      </c>
      <c r="B77" s="92" t="s">
        <v>58</v>
      </c>
      <c r="C77" s="89"/>
      <c r="D77" s="90" t="s">
        <v>59</v>
      </c>
      <c r="E77" s="90" t="s">
        <v>60</v>
      </c>
      <c r="F77" s="88"/>
      <c r="G77" s="93" t="s">
        <v>61</v>
      </c>
    </row>
    <row r="78" spans="1:94" ht="14.25" customHeight="1" x14ac:dyDescent="0.25">
      <c r="A78" s="8"/>
      <c r="B78" s="79"/>
      <c r="C78" s="80"/>
      <c r="D78" s="8"/>
      <c r="E78" s="8"/>
      <c r="F78" s="79"/>
      <c r="G78" s="80"/>
    </row>
    <row r="79" spans="1:94" s="27" customFormat="1" x14ac:dyDescent="0.25">
      <c r="A79" s="21" t="s">
        <v>22</v>
      </c>
      <c r="B79" s="22" t="s">
        <v>21</v>
      </c>
      <c r="C79" s="23"/>
      <c r="D79" s="24">
        <v>575680</v>
      </c>
      <c r="E79" s="24">
        <v>534948.35</v>
      </c>
      <c r="F79" s="25"/>
      <c r="G79" s="26">
        <f>E79/D79*100</f>
        <v>92.924602209560859</v>
      </c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 s="27" customFormat="1" x14ac:dyDescent="0.25">
      <c r="A80" s="21" t="s">
        <v>24</v>
      </c>
      <c r="B80" s="22" t="s">
        <v>25</v>
      </c>
      <c r="C80" s="23"/>
      <c r="D80" s="24">
        <v>120000</v>
      </c>
      <c r="E80" s="24">
        <v>93754.96</v>
      </c>
      <c r="F80" s="25"/>
      <c r="G80" s="26">
        <f>E80/D80*100</f>
        <v>78.129133333333328</v>
      </c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 s="27" customFormat="1" x14ac:dyDescent="0.25">
      <c r="A81" s="21"/>
      <c r="B81" s="22"/>
      <c r="C81" s="23"/>
      <c r="D81" s="24"/>
      <c r="E81" s="24"/>
      <c r="F81" s="25"/>
      <c r="G81" s="26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 s="27" customFormat="1" x14ac:dyDescent="0.25">
      <c r="A82" s="84"/>
      <c r="B82" s="84"/>
      <c r="C82" s="85"/>
      <c r="D82" s="86"/>
      <c r="E82" s="86"/>
      <c r="F82" s="86"/>
      <c r="G82" s="86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 s="17" customFormat="1" x14ac:dyDescent="0.25">
      <c r="A83" s="83" t="s">
        <v>54</v>
      </c>
      <c r="B83" s="48"/>
      <c r="C83" s="30"/>
      <c r="D83" s="30"/>
      <c r="E83" s="30"/>
      <c r="F83" s="44"/>
      <c r="G83" s="44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 s="17" customFormat="1" x14ac:dyDescent="0.25">
      <c r="A84" s="83" t="s">
        <v>55</v>
      </c>
      <c r="B84" s="48"/>
      <c r="C84" s="30"/>
      <c r="D84" s="30"/>
      <c r="E84" s="30"/>
      <c r="F84" s="44"/>
      <c r="G84" s="4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 s="17" customFormat="1" x14ac:dyDescent="0.25">
      <c r="A85" s="83"/>
      <c r="B85" s="48"/>
      <c r="C85" s="30"/>
      <c r="D85" s="30"/>
      <c r="E85" s="30"/>
      <c r="F85" s="44"/>
      <c r="G85" s="44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 s="91" customFormat="1" ht="27.75" customHeight="1" x14ac:dyDescent="0.2">
      <c r="A86" s="87" t="s">
        <v>62</v>
      </c>
      <c r="B86" s="92" t="s">
        <v>58</v>
      </c>
      <c r="C86" s="89"/>
      <c r="D86" s="90" t="s">
        <v>59</v>
      </c>
      <c r="E86" s="90" t="s">
        <v>60</v>
      </c>
      <c r="F86" s="88"/>
      <c r="G86" s="93" t="s">
        <v>61</v>
      </c>
    </row>
    <row r="87" spans="1:94" s="27" customFormat="1" x14ac:dyDescent="0.25">
      <c r="A87" s="57"/>
      <c r="B87" s="58"/>
      <c r="C87" s="29"/>
      <c r="D87" s="59"/>
      <c r="E87" s="60"/>
      <c r="F87" s="61"/>
      <c r="G87" s="62"/>
    </row>
    <row r="88" spans="1:94" s="27" customFormat="1" x14ac:dyDescent="0.25">
      <c r="A88" s="21" t="s">
        <v>22</v>
      </c>
      <c r="B88" s="28" t="s">
        <v>21</v>
      </c>
      <c r="C88" s="29"/>
      <c r="D88" s="24">
        <v>641000</v>
      </c>
      <c r="E88" s="24">
        <v>635453.81000000006</v>
      </c>
      <c r="F88" s="25"/>
      <c r="G88" s="38">
        <f t="shared" ref="G88" si="13">E88/D88*100</f>
        <v>99.134759750390018</v>
      </c>
    </row>
    <row r="89" spans="1:94" s="27" customFormat="1" x14ac:dyDescent="0.25">
      <c r="A89" s="21" t="s">
        <v>24</v>
      </c>
      <c r="B89" s="28" t="s">
        <v>25</v>
      </c>
      <c r="C89" s="29"/>
      <c r="D89" s="24">
        <v>220000</v>
      </c>
      <c r="E89" s="24">
        <v>158709.48000000001</v>
      </c>
      <c r="F89" s="25"/>
      <c r="G89" s="38">
        <f t="shared" ref="G89" si="14">E89/D89*100</f>
        <v>72.140672727272744</v>
      </c>
    </row>
    <row r="90" spans="1:94" x14ac:dyDescent="0.25">
      <c r="A90" s="11"/>
      <c r="B90" s="82"/>
      <c r="C90" s="11"/>
      <c r="D90" s="12"/>
      <c r="E90" s="12"/>
      <c r="F90" s="13"/>
      <c r="G90" s="13"/>
    </row>
    <row r="91" spans="1:94" x14ac:dyDescent="0.25">
      <c r="A91" s="95" t="s">
        <v>6</v>
      </c>
      <c r="B91" s="95"/>
      <c r="C91" s="95"/>
      <c r="D91" s="95"/>
      <c r="E91" s="95"/>
      <c r="F91" s="95"/>
      <c r="G91" s="95"/>
    </row>
    <row r="92" spans="1:94" s="17" customFormat="1" x14ac:dyDescent="0.25">
      <c r="A92" s="83" t="s">
        <v>56</v>
      </c>
      <c r="B92" s="48"/>
      <c r="C92" s="30"/>
      <c r="D92" s="30"/>
      <c r="E92" s="30"/>
      <c r="F92" s="44"/>
      <c r="G92" s="44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 s="17" customFormat="1" x14ac:dyDescent="0.25">
      <c r="A93" s="83" t="s">
        <v>57</v>
      </c>
      <c r="B93" s="48"/>
      <c r="C93" s="30"/>
      <c r="D93" s="30"/>
      <c r="E93" s="30"/>
      <c r="F93" s="44"/>
      <c r="G93" s="44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 x14ac:dyDescent="0.25">
      <c r="A94" s="95" t="s">
        <v>19</v>
      </c>
      <c r="B94" s="95"/>
      <c r="C94" s="95"/>
      <c r="D94" s="95"/>
      <c r="E94" s="95"/>
      <c r="F94" s="95"/>
      <c r="G94" s="95"/>
    </row>
    <row r="95" spans="1:94" x14ac:dyDescent="0.25">
      <c r="A95" s="95" t="s">
        <v>37</v>
      </c>
      <c r="B95" s="95"/>
      <c r="C95" s="95"/>
      <c r="D95" s="95"/>
      <c r="E95" s="95"/>
      <c r="F95" s="95"/>
      <c r="G95" s="95"/>
    </row>
    <row r="96" spans="1:94" x14ac:dyDescent="0.25">
      <c r="A96" t="s">
        <v>46</v>
      </c>
    </row>
    <row r="97" spans="1:7" x14ac:dyDescent="0.25">
      <c r="A97" t="s">
        <v>63</v>
      </c>
    </row>
    <row r="98" spans="1:7" x14ac:dyDescent="0.25">
      <c r="A98" t="s">
        <v>65</v>
      </c>
      <c r="E98" s="96" t="s">
        <v>34</v>
      </c>
      <c r="F98" s="96"/>
      <c r="G98" s="96"/>
    </row>
    <row r="99" spans="1:7" x14ac:dyDescent="0.25">
      <c r="E99" s="96" t="s">
        <v>47</v>
      </c>
      <c r="F99" s="96"/>
      <c r="G99" s="96"/>
    </row>
  </sheetData>
  <mergeCells count="8">
    <mergeCell ref="A4:G4"/>
    <mergeCell ref="A91:G91"/>
    <mergeCell ref="E99:G99"/>
    <mergeCell ref="A94:G94"/>
    <mergeCell ref="A95:G95"/>
    <mergeCell ref="A7:G7"/>
    <mergeCell ref="A5:G5"/>
    <mergeCell ref="E98:G98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&amp;CStranica &amp;P</oddFooter>
  </headerFooter>
  <rowBreaks count="1" manualBreakCount="1">
    <brk id="67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2026-08-03T07:03:00Z</dcterms:modified>
</cp:coreProperties>
</file>