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71AE7FCD-A5BD-436C-B2B2-F98F4F1E35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List1!$A$1:$G$769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4" i="1" l="1"/>
  <c r="E518" i="1"/>
  <c r="E708" i="1"/>
  <c r="E689" i="1"/>
  <c r="E668" i="1"/>
  <c r="E571" i="1"/>
  <c r="G555" i="1"/>
  <c r="G556" i="1"/>
  <c r="G557" i="1"/>
  <c r="G558" i="1"/>
  <c r="E493" i="1"/>
  <c r="E507" i="1"/>
  <c r="E506" i="1" s="1"/>
  <c r="F506" i="1" s="1"/>
  <c r="E435" i="1"/>
  <c r="E434" i="1" s="1"/>
  <c r="E368" i="1"/>
  <c r="E367" i="1" s="1"/>
  <c r="D368" i="1"/>
  <c r="D367" i="1" s="1"/>
  <c r="C368" i="1"/>
  <c r="C367" i="1" s="1"/>
  <c r="E352" i="1"/>
  <c r="E351" i="1" s="1"/>
  <c r="D350" i="1"/>
  <c r="D303" i="1"/>
  <c r="D270" i="1"/>
  <c r="D266" i="1"/>
  <c r="C266" i="1"/>
  <c r="G257" i="1"/>
  <c r="E256" i="1"/>
  <c r="E255" i="1" s="1"/>
  <c r="D256" i="1"/>
  <c r="D255" i="1" s="1"/>
  <c r="G218" i="1"/>
  <c r="E217" i="1"/>
  <c r="E216" i="1" s="1"/>
  <c r="D217" i="1"/>
  <c r="D216" i="1" s="1"/>
  <c r="C217" i="1"/>
  <c r="C216" i="1" s="1"/>
  <c r="E142" i="1"/>
  <c r="E98" i="1"/>
  <c r="E97" i="1" s="1"/>
  <c r="E69" i="1"/>
  <c r="C69" i="1"/>
  <c r="E65" i="1"/>
  <c r="C65" i="1"/>
  <c r="G749" i="1"/>
  <c r="G748" i="1"/>
  <c r="E728" i="1"/>
  <c r="E727" i="1" s="1"/>
  <c r="D726" i="1"/>
  <c r="D723" i="1" s="1"/>
  <c r="G725" i="1"/>
  <c r="E720" i="1"/>
  <c r="E719" i="1" s="1"/>
  <c r="D718" i="1"/>
  <c r="D715" i="1" s="1"/>
  <c r="D559" i="1"/>
  <c r="D516" i="1"/>
  <c r="D455" i="1"/>
  <c r="D96" i="1"/>
  <c r="C303" i="1"/>
  <c r="C290" i="1"/>
  <c r="C286" i="1"/>
  <c r="C270" i="1"/>
  <c r="C269" i="1" s="1"/>
  <c r="E276" i="1" l="1"/>
  <c r="G276" i="1" s="1"/>
  <c r="G351" i="1"/>
  <c r="E350" i="1"/>
  <c r="G350" i="1" s="1"/>
  <c r="G256" i="1"/>
  <c r="G216" i="1"/>
  <c r="G217" i="1"/>
  <c r="E96" i="1"/>
  <c r="G97" i="1"/>
  <c r="F727" i="1"/>
  <c r="E726" i="1"/>
  <c r="F719" i="1"/>
  <c r="E718" i="1"/>
  <c r="C152" i="1"/>
  <c r="C134" i="1"/>
  <c r="G96" i="1" l="1"/>
  <c r="E25" i="1"/>
  <c r="G255" i="1"/>
  <c r="F726" i="1"/>
  <c r="E724" i="1"/>
  <c r="G724" i="1" s="1"/>
  <c r="E723" i="1"/>
  <c r="F723" i="1" s="1"/>
  <c r="F718" i="1"/>
  <c r="E716" i="1"/>
  <c r="G716" i="1" s="1"/>
  <c r="E715" i="1"/>
  <c r="F715" i="1" s="1"/>
  <c r="E415" i="1"/>
  <c r="G373" i="1"/>
  <c r="F306" i="1"/>
  <c r="F308" i="1"/>
  <c r="F291" i="1"/>
  <c r="G292" i="1"/>
  <c r="G249" i="1"/>
  <c r="G238" i="1"/>
  <c r="G209" i="1"/>
  <c r="F181" i="1"/>
  <c r="F153" i="1"/>
  <c r="E237" i="1" l="1"/>
  <c r="G227" i="1"/>
  <c r="D251" i="1"/>
  <c r="D247" i="1"/>
  <c r="C247" i="1"/>
  <c r="D451" i="1"/>
  <c r="E286" i="1"/>
  <c r="E290" i="1"/>
  <c r="E289" i="1" l="1"/>
  <c r="E152" i="1"/>
  <c r="E487" i="1"/>
  <c r="E134" i="1"/>
  <c r="E739" i="1"/>
  <c r="E707" i="1"/>
  <c r="E691" i="1"/>
  <c r="E688" i="1" s="1"/>
  <c r="E676" i="1"/>
  <c r="E667" i="1"/>
  <c r="E561" i="1"/>
  <c r="E560" i="1" s="1"/>
  <c r="E332" i="1" s="1"/>
  <c r="F332" i="1" s="1"/>
  <c r="E530" i="1"/>
  <c r="E528" i="1"/>
  <c r="E495" i="1"/>
  <c r="E559" i="1" l="1"/>
  <c r="G559" i="1" s="1"/>
  <c r="G560" i="1"/>
  <c r="E492" i="1"/>
  <c r="E273" i="1" s="1"/>
  <c r="E527" i="1"/>
  <c r="E304" i="1" s="1"/>
  <c r="E303" i="1" s="1"/>
  <c r="E414" i="1"/>
  <c r="E423" i="1"/>
  <c r="E443" i="1"/>
  <c r="E372" i="1"/>
  <c r="E357" i="1"/>
  <c r="E356" i="1" s="1"/>
  <c r="E48" i="1"/>
  <c r="C48" i="1"/>
  <c r="D190" i="1"/>
  <c r="E192" i="1"/>
  <c r="E191" i="1" s="1"/>
  <c r="E190" i="1" s="1"/>
  <c r="E26" i="1" s="1"/>
  <c r="E27" i="1" s="1"/>
  <c r="C192" i="1"/>
  <c r="C191" i="1" s="1"/>
  <c r="C190" i="1" s="1"/>
  <c r="D208" i="1"/>
  <c r="D706" i="1"/>
  <c r="E700" i="1"/>
  <c r="E699" i="1" s="1"/>
  <c r="E314" i="1" s="1"/>
  <c r="F314" i="1" s="1"/>
  <c r="D698" i="1"/>
  <c r="D696" i="1" s="1"/>
  <c r="G697" i="1"/>
  <c r="D658" i="1"/>
  <c r="D655" i="1" s="1"/>
  <c r="D587" i="1"/>
  <c r="E554" i="1" l="1"/>
  <c r="G554" i="1" s="1"/>
  <c r="E553" i="1"/>
  <c r="E355" i="1"/>
  <c r="G356" i="1"/>
  <c r="E371" i="1"/>
  <c r="D695" i="1"/>
  <c r="G190" i="1"/>
  <c r="D703" i="1"/>
  <c r="F707" i="1"/>
  <c r="F699" i="1"/>
  <c r="D526" i="1"/>
  <c r="D532" i="1"/>
  <c r="G525" i="1"/>
  <c r="E534" i="1"/>
  <c r="E533" i="1" s="1"/>
  <c r="G524" i="1"/>
  <c r="D433" i="1"/>
  <c r="D429" i="1" s="1"/>
  <c r="G431" i="1"/>
  <c r="E422" i="1"/>
  <c r="D421" i="1"/>
  <c r="D418" i="1" s="1"/>
  <c r="G420" i="1"/>
  <c r="D413" i="1"/>
  <c r="D372" i="1"/>
  <c r="D371" i="1" s="1"/>
  <c r="D355" i="1"/>
  <c r="D323" i="1"/>
  <c r="D322" i="1" s="1"/>
  <c r="C323" i="1"/>
  <c r="C322" i="1" s="1"/>
  <c r="G287" i="1"/>
  <c r="G273" i="1"/>
  <c r="D237" i="1"/>
  <c r="G237" i="1" s="1"/>
  <c r="E421" i="1" l="1"/>
  <c r="E268" i="1"/>
  <c r="F268" i="1" s="1"/>
  <c r="G372" i="1"/>
  <c r="G371" i="1"/>
  <c r="G355" i="1"/>
  <c r="G191" i="1"/>
  <c r="E706" i="1"/>
  <c r="F706" i="1" s="1"/>
  <c r="E698" i="1"/>
  <c r="E696" i="1"/>
  <c r="G696" i="1" s="1"/>
  <c r="F698" i="1"/>
  <c r="E695" i="1"/>
  <c r="F695" i="1" s="1"/>
  <c r="D522" i="1"/>
  <c r="F533" i="1"/>
  <c r="E532" i="1"/>
  <c r="F434" i="1"/>
  <c r="E433" i="1"/>
  <c r="F422" i="1"/>
  <c r="F421" i="1"/>
  <c r="E418" i="1"/>
  <c r="F418" i="1" s="1"/>
  <c r="E419" i="1"/>
  <c r="G419" i="1" s="1"/>
  <c r="D286" i="1"/>
  <c r="G286" i="1" s="1"/>
  <c r="C341" i="1"/>
  <c r="C340" i="1" s="1"/>
  <c r="C339" i="1" s="1"/>
  <c r="C337" i="1"/>
  <c r="C336" i="1" s="1"/>
  <c r="C334" i="1"/>
  <c r="C333" i="1" s="1"/>
  <c r="C329" i="1"/>
  <c r="C331" i="1"/>
  <c r="C320" i="1"/>
  <c r="C319" i="1" s="1"/>
  <c r="C317" i="1"/>
  <c r="C316" i="1" s="1"/>
  <c r="C313" i="1"/>
  <c r="C312" i="1" s="1"/>
  <c r="C310" i="1"/>
  <c r="C309" i="1" s="1"/>
  <c r="C305" i="1"/>
  <c r="F303" i="1"/>
  <c r="C298" i="1"/>
  <c r="C296" i="1"/>
  <c r="C284" i="1"/>
  <c r="C283" i="1" s="1"/>
  <c r="C279" i="1"/>
  <c r="C251" i="1"/>
  <c r="C180" i="1"/>
  <c r="C171" i="1"/>
  <c r="C169" i="1"/>
  <c r="C167" i="1"/>
  <c r="F152" i="1"/>
  <c r="C144" i="1"/>
  <c r="C315" i="1" l="1"/>
  <c r="E704" i="1"/>
  <c r="G704" i="1" s="1"/>
  <c r="E703" i="1"/>
  <c r="F703" i="1" s="1"/>
  <c r="C265" i="1"/>
  <c r="C264" i="1" s="1"/>
  <c r="C278" i="1"/>
  <c r="C289" i="1"/>
  <c r="F290" i="1"/>
  <c r="G527" i="1"/>
  <c r="E526" i="1"/>
  <c r="E523" i="1" s="1"/>
  <c r="F532" i="1"/>
  <c r="F433" i="1"/>
  <c r="E430" i="1"/>
  <c r="G430" i="1" s="1"/>
  <c r="E429" i="1"/>
  <c r="F429" i="1" s="1"/>
  <c r="C328" i="1"/>
  <c r="C327" i="1" s="1"/>
  <c r="C295" i="1"/>
  <c r="C302" i="1"/>
  <c r="G241" i="1"/>
  <c r="G243" i="1"/>
  <c r="G747" i="1"/>
  <c r="G736" i="1"/>
  <c r="G248" i="1"/>
  <c r="G250" i="1"/>
  <c r="F248" i="1"/>
  <c r="F249" i="1"/>
  <c r="F250" i="1"/>
  <c r="F241" i="1"/>
  <c r="F243" i="1"/>
  <c r="F234" i="1"/>
  <c r="F235" i="1"/>
  <c r="F236" i="1"/>
  <c r="F209" i="1"/>
  <c r="F50" i="1"/>
  <c r="F51" i="1"/>
  <c r="F52" i="1"/>
  <c r="F53" i="1"/>
  <c r="E247" i="1"/>
  <c r="E251" i="1"/>
  <c r="C288" i="1" l="1"/>
  <c r="G526" i="1"/>
  <c r="E522" i="1"/>
  <c r="F522" i="1" s="1"/>
  <c r="G523" i="1"/>
  <c r="C301" i="1"/>
  <c r="G206" i="1"/>
  <c r="F206" i="1"/>
  <c r="F205" i="1"/>
  <c r="G203" i="1"/>
  <c r="F203" i="1"/>
  <c r="F189" i="1" l="1"/>
  <c r="F186" i="1"/>
  <c r="F183" i="1"/>
  <c r="F182" i="1"/>
  <c r="E499" i="1"/>
  <c r="E180" i="1" l="1"/>
  <c r="E184" i="1"/>
  <c r="F176" i="1"/>
  <c r="E171" i="1"/>
  <c r="E169" i="1"/>
  <c r="E167" i="1"/>
  <c r="F164" i="1"/>
  <c r="F161" i="1"/>
  <c r="F160" i="1"/>
  <c r="F157" i="1"/>
  <c r="F156" i="1"/>
  <c r="F147" i="1"/>
  <c r="F140" i="1"/>
  <c r="F138" i="1"/>
  <c r="F137" i="1"/>
  <c r="F136" i="1"/>
  <c r="F135" i="1"/>
  <c r="F131" i="1"/>
  <c r="F130" i="1"/>
  <c r="F129" i="1"/>
  <c r="F128" i="1"/>
  <c r="F127" i="1"/>
  <c r="F126" i="1"/>
  <c r="F125" i="1"/>
  <c r="F124" i="1"/>
  <c r="F122" i="1"/>
  <c r="F121" i="1"/>
  <c r="F120" i="1"/>
  <c r="F119" i="1"/>
  <c r="F116" i="1"/>
  <c r="F115" i="1"/>
  <c r="F114" i="1"/>
  <c r="F113" i="1"/>
  <c r="F110" i="1"/>
  <c r="F106" i="1"/>
  <c r="E179" i="1" l="1"/>
  <c r="E107" i="1"/>
  <c r="F108" i="1"/>
  <c r="E144" i="1"/>
  <c r="E141" i="1" s="1"/>
  <c r="F145" i="1"/>
  <c r="E117" i="1"/>
  <c r="F118" i="1"/>
  <c r="G454" i="1" l="1"/>
  <c r="E504" i="1"/>
  <c r="E503" i="1" s="1"/>
  <c r="E275" i="1" s="1"/>
  <c r="G275" i="1" s="1"/>
  <c r="G306" i="1" l="1"/>
  <c r="D265" i="1" l="1"/>
  <c r="D305" i="1"/>
  <c r="D302" i="1" s="1"/>
  <c r="G303" i="1"/>
  <c r="G547" i="1"/>
  <c r="F503" i="1"/>
  <c r="C372" i="1" l="1"/>
  <c r="C282" i="1"/>
  <c r="C277" i="1"/>
  <c r="F247" i="1"/>
  <c r="C240" i="1"/>
  <c r="C237" i="1"/>
  <c r="C208" i="1"/>
  <c r="C352" i="1"/>
  <c r="C351" i="1" s="1"/>
  <c r="C350" i="1" s="1"/>
  <c r="C357" i="1"/>
  <c r="C356" i="1" s="1"/>
  <c r="C355" i="1" s="1"/>
  <c r="C26" i="1" s="1"/>
  <c r="C188" i="1"/>
  <c r="C25" i="1" l="1"/>
  <c r="C184" i="1"/>
  <c r="C177" i="1"/>
  <c r="C105" i="1"/>
  <c r="C163" i="1"/>
  <c r="C162" i="1" s="1"/>
  <c r="C159" i="1"/>
  <c r="C155" i="1"/>
  <c r="C151" i="1" s="1"/>
  <c r="F144" i="1"/>
  <c r="C149" i="1"/>
  <c r="C123" i="1"/>
  <c r="C117" i="1"/>
  <c r="F117" i="1" s="1"/>
  <c r="C112" i="1"/>
  <c r="C109" i="1"/>
  <c r="C107" i="1"/>
  <c r="F107" i="1" s="1"/>
  <c r="F184" i="1" l="1"/>
  <c r="C179" i="1"/>
  <c r="C104" i="1"/>
  <c r="G332" i="1" l="1"/>
  <c r="G314" i="1"/>
  <c r="G308" i="1"/>
  <c r="E331" i="1"/>
  <c r="F331" i="1" s="1"/>
  <c r="E313" i="1"/>
  <c r="G291" i="1"/>
  <c r="F289" i="1"/>
  <c r="G268" i="1"/>
  <c r="F313" i="1" l="1"/>
  <c r="E312" i="1"/>
  <c r="F312" i="1" s="1"/>
  <c r="C371" i="1"/>
  <c r="E240" i="1"/>
  <c r="F240" i="1" s="1"/>
  <c r="D240" i="1"/>
  <c r="G214" i="1"/>
  <c r="F214" i="1"/>
  <c r="E208" i="1"/>
  <c r="E213" i="1"/>
  <c r="E475" i="1" l="1"/>
  <c r="C111" i="1" l="1"/>
  <c r="D213" i="1" l="1"/>
  <c r="D341" i="1"/>
  <c r="D337" i="1"/>
  <c r="D334" i="1"/>
  <c r="D329" i="1"/>
  <c r="D331" i="1"/>
  <c r="G331" i="1" s="1"/>
  <c r="D320" i="1"/>
  <c r="D317" i="1"/>
  <c r="D313" i="1"/>
  <c r="D310" i="1"/>
  <c r="D298" i="1"/>
  <c r="D296" i="1"/>
  <c r="G313" i="1" l="1"/>
  <c r="D312" i="1"/>
  <c r="D295" i="1"/>
  <c r="D316" i="1"/>
  <c r="D319" i="1"/>
  <c r="D333" i="1"/>
  <c r="D336" i="1"/>
  <c r="D340" i="1"/>
  <c r="D339" i="1" s="1"/>
  <c r="D309" i="1"/>
  <c r="D328" i="1"/>
  <c r="D290" i="1"/>
  <c r="D284" i="1"/>
  <c r="D283" i="1" s="1"/>
  <c r="D279" i="1"/>
  <c r="D315" i="1" l="1"/>
  <c r="D327" i="1"/>
  <c r="D278" i="1"/>
  <c r="D289" i="1"/>
  <c r="G289" i="1" s="1"/>
  <c r="G290" i="1"/>
  <c r="D282" i="1" l="1"/>
  <c r="D301" i="1"/>
  <c r="G515" i="1" l="1"/>
  <c r="E517" i="1" l="1"/>
  <c r="D513" i="1"/>
  <c r="D512" i="1" s="1"/>
  <c r="C242" i="1"/>
  <c r="C213" i="1"/>
  <c r="C212" i="1" s="1"/>
  <c r="C201" i="1"/>
  <c r="C200" i="1" s="1"/>
  <c r="D201" i="1"/>
  <c r="D200" i="1" s="1"/>
  <c r="D199" i="1" s="1"/>
  <c r="E201" i="1"/>
  <c r="E200" i="1" s="1"/>
  <c r="F202" i="1"/>
  <c r="G202" i="1"/>
  <c r="F204" i="1"/>
  <c r="G204" i="1"/>
  <c r="G205" i="1"/>
  <c r="C207" i="1"/>
  <c r="D207" i="1"/>
  <c r="F210" i="1"/>
  <c r="G210" i="1"/>
  <c r="D212" i="1"/>
  <c r="C223" i="1"/>
  <c r="D223" i="1"/>
  <c r="E223" i="1"/>
  <c r="F224" i="1"/>
  <c r="G224" i="1"/>
  <c r="F225" i="1"/>
  <c r="G225" i="1"/>
  <c r="F226" i="1"/>
  <c r="G226" i="1"/>
  <c r="F228" i="1"/>
  <c r="G228" i="1"/>
  <c r="F231" i="1"/>
  <c r="G231" i="1"/>
  <c r="F232" i="1"/>
  <c r="G232" i="1"/>
  <c r="C233" i="1"/>
  <c r="D233" i="1"/>
  <c r="E233" i="1"/>
  <c r="G234" i="1"/>
  <c r="G235" i="1"/>
  <c r="G236" i="1"/>
  <c r="D242" i="1"/>
  <c r="E242" i="1"/>
  <c r="D246" i="1"/>
  <c r="F252" i="1"/>
  <c r="G252" i="1"/>
  <c r="E516" i="1" l="1"/>
  <c r="F516" i="1" s="1"/>
  <c r="F517" i="1"/>
  <c r="E222" i="1"/>
  <c r="F233" i="1"/>
  <c r="D222" i="1"/>
  <c r="G242" i="1"/>
  <c r="F242" i="1"/>
  <c r="C222" i="1"/>
  <c r="G208" i="1"/>
  <c r="F213" i="1"/>
  <c r="G233" i="1"/>
  <c r="F208" i="1"/>
  <c r="G201" i="1"/>
  <c r="G213" i="1"/>
  <c r="G247" i="1"/>
  <c r="F201" i="1"/>
  <c r="F223" i="1"/>
  <c r="G223" i="1"/>
  <c r="F251" i="1"/>
  <c r="G240" i="1"/>
  <c r="G251" i="1"/>
  <c r="C239" i="1"/>
  <c r="D239" i="1"/>
  <c r="C246" i="1"/>
  <c r="E513" i="1" l="1"/>
  <c r="D221" i="1"/>
  <c r="F513" i="1"/>
  <c r="E512" i="1"/>
  <c r="E514" i="1"/>
  <c r="G514" i="1" s="1"/>
  <c r="C221" i="1"/>
  <c r="E105" i="1" l="1"/>
  <c r="F84" i="1"/>
  <c r="E73" i="1"/>
  <c r="C73" i="1"/>
  <c r="C263" i="1"/>
  <c r="E678" i="1" l="1"/>
  <c r="E675" i="1" s="1"/>
  <c r="E311" i="1" s="1"/>
  <c r="E550" i="1"/>
  <c r="E549" i="1" s="1"/>
  <c r="E469" i="1"/>
  <c r="E548" i="1" l="1"/>
  <c r="E330" i="1"/>
  <c r="F311" i="1"/>
  <c r="G311" i="1"/>
  <c r="E310" i="1"/>
  <c r="E544" i="1"/>
  <c r="E545" i="1"/>
  <c r="E674" i="1"/>
  <c r="E672" i="1" s="1"/>
  <c r="E175" i="1"/>
  <c r="C141" i="1"/>
  <c r="E163" i="1"/>
  <c r="E162" i="1" s="1"/>
  <c r="E155" i="1"/>
  <c r="F134" i="1"/>
  <c r="F310" i="1" l="1"/>
  <c r="E309" i="1"/>
  <c r="G310" i="1"/>
  <c r="F330" i="1"/>
  <c r="G330" i="1"/>
  <c r="E329" i="1"/>
  <c r="E151" i="1"/>
  <c r="F151" i="1" s="1"/>
  <c r="F155" i="1"/>
  <c r="E671" i="1"/>
  <c r="E666" i="1"/>
  <c r="E664" i="1" s="1"/>
  <c r="E410" i="1"/>
  <c r="E408" i="1"/>
  <c r="F667" i="1"/>
  <c r="G546" i="1"/>
  <c r="D674" i="1"/>
  <c r="E608" i="1"/>
  <c r="E645" i="1"/>
  <c r="G642" i="1"/>
  <c r="E637" i="1"/>
  <c r="G634" i="1"/>
  <c r="E629" i="1"/>
  <c r="G626" i="1"/>
  <c r="E616" i="1"/>
  <c r="E615" i="1" s="1"/>
  <c r="E285" i="1" s="1"/>
  <c r="D614" i="1"/>
  <c r="D611" i="1" s="1"/>
  <c r="G613" i="1"/>
  <c r="E605" i="1"/>
  <c r="G602" i="1"/>
  <c r="E593" i="1"/>
  <c r="E589" i="1"/>
  <c r="G586" i="1"/>
  <c r="E580" i="1"/>
  <c r="D578" i="1"/>
  <c r="G577" i="1"/>
  <c r="D569" i="1"/>
  <c r="G568" i="1"/>
  <c r="E501" i="1"/>
  <c r="E498" i="1" s="1"/>
  <c r="E274" i="1" s="1"/>
  <c r="G274" i="1" s="1"/>
  <c r="E464" i="1"/>
  <c r="E463" i="1" s="1"/>
  <c r="E272" i="1" s="1"/>
  <c r="G272" i="1" s="1"/>
  <c r="E461" i="1"/>
  <c r="E459" i="1"/>
  <c r="E457" i="1"/>
  <c r="G453" i="1"/>
  <c r="D406" i="1"/>
  <c r="D403" i="1" s="1"/>
  <c r="F285" i="1" l="1"/>
  <c r="E284" i="1"/>
  <c r="G285" i="1"/>
  <c r="F329" i="1"/>
  <c r="E328" i="1"/>
  <c r="G329" i="1"/>
  <c r="F309" i="1"/>
  <c r="G309" i="1"/>
  <c r="E456" i="1"/>
  <c r="D566" i="1"/>
  <c r="D575" i="1"/>
  <c r="D576" i="1"/>
  <c r="F674" i="1"/>
  <c r="D672" i="1"/>
  <c r="G672" i="1" s="1"/>
  <c r="D553" i="1"/>
  <c r="G553" i="1" s="1"/>
  <c r="F498" i="1"/>
  <c r="D548" i="1"/>
  <c r="G549" i="1"/>
  <c r="E663" i="1"/>
  <c r="F675" i="1"/>
  <c r="D603" i="1"/>
  <c r="E636" i="1"/>
  <c r="E607" i="1"/>
  <c r="E281" i="1" s="1"/>
  <c r="E588" i="1"/>
  <c r="E342" i="1" s="1"/>
  <c r="E570" i="1"/>
  <c r="E592" i="1"/>
  <c r="E604" i="1"/>
  <c r="F615" i="1"/>
  <c r="E628" i="1"/>
  <c r="E644" i="1"/>
  <c r="E579" i="1"/>
  <c r="E338" i="1" s="1"/>
  <c r="D627" i="1"/>
  <c r="D635" i="1"/>
  <c r="D643" i="1"/>
  <c r="F342" i="1" l="1"/>
  <c r="G342" i="1"/>
  <c r="E455" i="1"/>
  <c r="E451" i="1" s="1"/>
  <c r="E450" i="1" s="1"/>
  <c r="E271" i="1"/>
  <c r="F338" i="1"/>
  <c r="E337" i="1"/>
  <c r="G338" i="1"/>
  <c r="F328" i="1"/>
  <c r="F604" i="1"/>
  <c r="E280" i="1"/>
  <c r="E279" i="1" s="1"/>
  <c r="E283" i="1"/>
  <c r="F284" i="1"/>
  <c r="G284" i="1"/>
  <c r="F281" i="1"/>
  <c r="G281" i="1"/>
  <c r="E635" i="1"/>
  <c r="F635" i="1" s="1"/>
  <c r="E318" i="1"/>
  <c r="E643" i="1"/>
  <c r="E641" i="1" s="1"/>
  <c r="E324" i="1"/>
  <c r="E627" i="1"/>
  <c r="E624" i="1" s="1"/>
  <c r="E321" i="1"/>
  <c r="E587" i="1"/>
  <c r="E584" i="1" s="1"/>
  <c r="E583" i="1" s="1"/>
  <c r="E343" i="1"/>
  <c r="E341" i="1" s="1"/>
  <c r="E569" i="1"/>
  <c r="E567" i="1" s="1"/>
  <c r="G567" i="1" s="1"/>
  <c r="E335" i="1"/>
  <c r="F456" i="1"/>
  <c r="D584" i="1"/>
  <c r="D583" i="1" s="1"/>
  <c r="D600" i="1"/>
  <c r="D599" i="1" s="1"/>
  <c r="D640" i="1"/>
  <c r="E632" i="1"/>
  <c r="E633" i="1"/>
  <c r="E640" i="1"/>
  <c r="D632" i="1"/>
  <c r="D633" i="1"/>
  <c r="D624" i="1"/>
  <c r="D625" i="1"/>
  <c r="D450" i="1"/>
  <c r="D449" i="1" s="1"/>
  <c r="D448" i="1" s="1"/>
  <c r="D544" i="1"/>
  <c r="D543" i="1" s="1"/>
  <c r="D545" i="1"/>
  <c r="G545" i="1" s="1"/>
  <c r="G548" i="1"/>
  <c r="D671" i="1"/>
  <c r="F671" i="1" s="1"/>
  <c r="F607" i="1"/>
  <c r="E603" i="1"/>
  <c r="F588" i="1"/>
  <c r="E614" i="1"/>
  <c r="F636" i="1"/>
  <c r="F570" i="1"/>
  <c r="F628" i="1"/>
  <c r="F644" i="1"/>
  <c r="F592" i="1"/>
  <c r="F579" i="1"/>
  <c r="E578" i="1"/>
  <c r="E576" i="1" s="1"/>
  <c r="G576" i="1" s="1"/>
  <c r="F492" i="1"/>
  <c r="F463" i="1"/>
  <c r="F569" i="1" l="1"/>
  <c r="E566" i="1"/>
  <c r="F341" i="1"/>
  <c r="E340" i="1"/>
  <c r="G341" i="1"/>
  <c r="F587" i="1"/>
  <c r="E585" i="1"/>
  <c r="G324" i="1"/>
  <c r="E323" i="1"/>
  <c r="F643" i="1"/>
  <c r="E278" i="1"/>
  <c r="F279" i="1"/>
  <c r="G279" i="1"/>
  <c r="E625" i="1"/>
  <c r="G625" i="1" s="1"/>
  <c r="F337" i="1"/>
  <c r="E336" i="1"/>
  <c r="G337" i="1"/>
  <c r="F321" i="1"/>
  <c r="G321" i="1"/>
  <c r="E320" i="1"/>
  <c r="E270" i="1"/>
  <c r="E269" i="1" s="1"/>
  <c r="G271" i="1"/>
  <c r="F335" i="1"/>
  <c r="E334" i="1"/>
  <c r="G335" i="1"/>
  <c r="F627" i="1"/>
  <c r="F318" i="1"/>
  <c r="G318" i="1"/>
  <c r="E317" i="1"/>
  <c r="F343" i="1"/>
  <c r="G343" i="1"/>
  <c r="F283" i="1"/>
  <c r="G283" i="1"/>
  <c r="E611" i="1"/>
  <c r="F611" i="1" s="1"/>
  <c r="E612" i="1"/>
  <c r="G612" i="1" s="1"/>
  <c r="E452" i="1"/>
  <c r="G452" i="1" s="1"/>
  <c r="D623" i="1"/>
  <c r="D541" i="1" s="1"/>
  <c r="F632" i="1"/>
  <c r="F624" i="1"/>
  <c r="E623" i="1"/>
  <c r="G633" i="1"/>
  <c r="G584" i="1"/>
  <c r="F640" i="1"/>
  <c r="E600" i="1"/>
  <c r="E601" i="1"/>
  <c r="G601" i="1" s="1"/>
  <c r="F614" i="1"/>
  <c r="G544" i="1"/>
  <c r="G585" i="1"/>
  <c r="G641" i="1"/>
  <c r="F566" i="1"/>
  <c r="F603" i="1"/>
  <c r="E575" i="1"/>
  <c r="E543" i="1" s="1"/>
  <c r="F578" i="1"/>
  <c r="F455" i="1"/>
  <c r="F278" i="1" l="1"/>
  <c r="G278" i="1"/>
  <c r="E319" i="1"/>
  <c r="F320" i="1"/>
  <c r="G320" i="1"/>
  <c r="E322" i="1"/>
  <c r="G322" i="1" s="1"/>
  <c r="G323" i="1"/>
  <c r="F336" i="1"/>
  <c r="G336" i="1"/>
  <c r="E339" i="1"/>
  <c r="F340" i="1"/>
  <c r="E333" i="1"/>
  <c r="F334" i="1"/>
  <c r="G334" i="1"/>
  <c r="F317" i="1"/>
  <c r="E316" i="1"/>
  <c r="G317" i="1"/>
  <c r="F600" i="1"/>
  <c r="E599" i="1"/>
  <c r="E541" i="1" s="1"/>
  <c r="G543" i="1"/>
  <c r="D269" i="1"/>
  <c r="G270" i="1"/>
  <c r="F583" i="1"/>
  <c r="F623" i="1"/>
  <c r="G512" i="1"/>
  <c r="D388" i="1"/>
  <c r="D387" i="1" s="1"/>
  <c r="F575" i="1"/>
  <c r="F451" i="1"/>
  <c r="E315" i="1" l="1"/>
  <c r="F316" i="1"/>
  <c r="F333" i="1"/>
  <c r="G333" i="1"/>
  <c r="E327" i="1"/>
  <c r="F319" i="1"/>
  <c r="G319" i="1"/>
  <c r="E540" i="1"/>
  <c r="D540" i="1"/>
  <c r="D390" i="1"/>
  <c r="D389" i="1" s="1"/>
  <c r="E449" i="1"/>
  <c r="E388" i="1" s="1"/>
  <c r="E387" i="1" s="1"/>
  <c r="G269" i="1"/>
  <c r="D264" i="1"/>
  <c r="F599" i="1"/>
  <c r="F450" i="1"/>
  <c r="E390" i="1" l="1"/>
  <c r="E389" i="1" s="1"/>
  <c r="F541" i="1"/>
  <c r="F540" i="1"/>
  <c r="F449" i="1"/>
  <c r="E448" i="1"/>
  <c r="F448" i="1" s="1"/>
  <c r="E660" i="1" l="1"/>
  <c r="E659" i="1" s="1"/>
  <c r="E297" i="1" s="1"/>
  <c r="F297" i="1" l="1"/>
  <c r="E296" i="1"/>
  <c r="G297" i="1"/>
  <c r="E407" i="1"/>
  <c r="E406" i="1" l="1"/>
  <c r="F296" i="1"/>
  <c r="G296" i="1"/>
  <c r="D666" i="1"/>
  <c r="D664" i="1" s="1"/>
  <c r="G664" i="1" s="1"/>
  <c r="D663" i="1" l="1"/>
  <c r="F666" i="1"/>
  <c r="C364" i="1"/>
  <c r="E63" i="1"/>
  <c r="C63" i="1"/>
  <c r="F663" i="1" l="1"/>
  <c r="C363" i="1"/>
  <c r="F141" i="1" l="1"/>
  <c r="E752" i="1"/>
  <c r="D750" i="1"/>
  <c r="D745" i="1" l="1"/>
  <c r="E751" i="1"/>
  <c r="E750" i="1" l="1"/>
  <c r="E307" i="1"/>
  <c r="E745" i="1"/>
  <c r="F745" i="1" s="1"/>
  <c r="E746" i="1"/>
  <c r="G746" i="1" s="1"/>
  <c r="F750" i="1"/>
  <c r="F751" i="1"/>
  <c r="F307" i="1" l="1"/>
  <c r="E305" i="1"/>
  <c r="G307" i="1"/>
  <c r="D277" i="1"/>
  <c r="F305" i="1" l="1"/>
  <c r="E302" i="1"/>
  <c r="G305" i="1"/>
  <c r="E123" i="1"/>
  <c r="E109" i="1"/>
  <c r="E57" i="1"/>
  <c r="C57" i="1"/>
  <c r="F302" i="1" l="1"/>
  <c r="E301" i="1"/>
  <c r="E104" i="1"/>
  <c r="F109" i="1"/>
  <c r="E82" i="1"/>
  <c r="F301" i="1" l="1"/>
  <c r="G301" i="1"/>
  <c r="F92" i="1"/>
  <c r="G657" i="1" l="1"/>
  <c r="G440" i="1"/>
  <c r="G405" i="1"/>
  <c r="E91" i="1" l="1"/>
  <c r="C91" i="1"/>
  <c r="D737" i="1"/>
  <c r="C60" i="1"/>
  <c r="C59" i="1" s="1"/>
  <c r="D732" i="1" l="1"/>
  <c r="D731" i="1" s="1"/>
  <c r="E90" i="1"/>
  <c r="C90" i="1"/>
  <c r="F91" i="1"/>
  <c r="E738" i="1"/>
  <c r="E299" i="1" s="1"/>
  <c r="E212" i="1"/>
  <c r="E207" i="1"/>
  <c r="E199" i="1" s="1"/>
  <c r="F299" i="1" l="1"/>
  <c r="E298" i="1"/>
  <c r="G299" i="1"/>
  <c r="C199" i="1"/>
  <c r="G90" i="1"/>
  <c r="F327" i="1"/>
  <c r="D288" i="1"/>
  <c r="F90" i="1"/>
  <c r="F738" i="1"/>
  <c r="E737" i="1"/>
  <c r="G340" i="1"/>
  <c r="F200" i="1"/>
  <c r="G302" i="1"/>
  <c r="G207" i="1"/>
  <c r="F207" i="1"/>
  <c r="G200" i="1"/>
  <c r="G212" i="1"/>
  <c r="E239" i="1"/>
  <c r="G316" i="1"/>
  <c r="E246" i="1"/>
  <c r="F83" i="1"/>
  <c r="F78" i="1"/>
  <c r="F55" i="1"/>
  <c r="E658" i="1"/>
  <c r="C82" i="1"/>
  <c r="F239" i="1" l="1"/>
  <c r="E221" i="1"/>
  <c r="F298" i="1"/>
  <c r="G298" i="1"/>
  <c r="E295" i="1"/>
  <c r="E732" i="1"/>
  <c r="E731" i="1" s="1"/>
  <c r="E733" i="1"/>
  <c r="G733" i="1" s="1"/>
  <c r="E655" i="1"/>
  <c r="E656" i="1"/>
  <c r="G656" i="1" s="1"/>
  <c r="F246" i="1"/>
  <c r="G246" i="1"/>
  <c r="G327" i="1"/>
  <c r="F339" i="1"/>
  <c r="G339" i="1"/>
  <c r="G315" i="1"/>
  <c r="F315" i="1"/>
  <c r="E277" i="1"/>
  <c r="G277" i="1" s="1"/>
  <c r="E282" i="1"/>
  <c r="G328" i="1"/>
  <c r="F737" i="1"/>
  <c r="G312" i="1"/>
  <c r="G222" i="1"/>
  <c r="F222" i="1"/>
  <c r="G239" i="1"/>
  <c r="F212" i="1"/>
  <c r="E86" i="1"/>
  <c r="E81" i="1" s="1"/>
  <c r="C86" i="1"/>
  <c r="C81" i="1" s="1"/>
  <c r="C175" i="1"/>
  <c r="F175" i="1" s="1"/>
  <c r="D687" i="1"/>
  <c r="F64" i="1"/>
  <c r="E149" i="1"/>
  <c r="F295" i="1" l="1"/>
  <c r="E288" i="1"/>
  <c r="G295" i="1"/>
  <c r="G282" i="1"/>
  <c r="F282" i="1"/>
  <c r="D684" i="1"/>
  <c r="D654" i="1" s="1"/>
  <c r="D263" i="1"/>
  <c r="F277" i="1"/>
  <c r="E687" i="1"/>
  <c r="F732" i="1"/>
  <c r="C174" i="1"/>
  <c r="E174" i="1"/>
  <c r="E442" i="1"/>
  <c r="E267" i="1" s="1"/>
  <c r="D441" i="1"/>
  <c r="F267" i="1" l="1"/>
  <c r="E266" i="1"/>
  <c r="G267" i="1"/>
  <c r="G288" i="1"/>
  <c r="F288" i="1"/>
  <c r="D653" i="1"/>
  <c r="F174" i="1"/>
  <c r="F687" i="1"/>
  <c r="E685" i="1"/>
  <c r="G685" i="1" s="1"/>
  <c r="D438" i="1"/>
  <c r="E441" i="1"/>
  <c r="F731" i="1"/>
  <c r="G174" i="1"/>
  <c r="E684" i="1"/>
  <c r="E654" i="1" s="1"/>
  <c r="F442" i="1"/>
  <c r="F688" i="1"/>
  <c r="F407" i="1"/>
  <c r="C187" i="1"/>
  <c r="C158" i="1"/>
  <c r="C148" i="1"/>
  <c r="C75" i="1"/>
  <c r="C54" i="1"/>
  <c r="E265" i="1" l="1"/>
  <c r="F266" i="1"/>
  <c r="G266" i="1"/>
  <c r="D402" i="1"/>
  <c r="D401" i="1" s="1"/>
  <c r="D392" i="1"/>
  <c r="D391" i="1" s="1"/>
  <c r="D652" i="1"/>
  <c r="E438" i="1"/>
  <c r="E439" i="1"/>
  <c r="G439" i="1" s="1"/>
  <c r="F441" i="1"/>
  <c r="F684" i="1"/>
  <c r="E653" i="1"/>
  <c r="D46" i="1"/>
  <c r="F659" i="1"/>
  <c r="F658" i="1"/>
  <c r="F406" i="1"/>
  <c r="C173" i="1"/>
  <c r="C19" i="1" s="1"/>
  <c r="D173" i="1"/>
  <c r="D19" i="1" s="1"/>
  <c r="D103" i="1"/>
  <c r="C72" i="1"/>
  <c r="C47" i="1"/>
  <c r="C27" i="1"/>
  <c r="E188" i="1"/>
  <c r="E264" i="1" l="1"/>
  <c r="F265" i="1"/>
  <c r="G265" i="1"/>
  <c r="D386" i="1"/>
  <c r="D385" i="1" s="1"/>
  <c r="D400" i="1"/>
  <c r="D15" i="1"/>
  <c r="D45" i="1"/>
  <c r="D399" i="1"/>
  <c r="D384" i="1" s="1"/>
  <c r="D18" i="1"/>
  <c r="D20" i="1" s="1"/>
  <c r="D102" i="1"/>
  <c r="F414" i="1"/>
  <c r="E413" i="1"/>
  <c r="E404" i="1" s="1"/>
  <c r="F438" i="1"/>
  <c r="E652" i="1"/>
  <c r="E392" i="1"/>
  <c r="E391" i="1" s="1"/>
  <c r="C46" i="1"/>
  <c r="C15" i="1" s="1"/>
  <c r="C17" i="1" s="1"/>
  <c r="F655" i="1"/>
  <c r="C103" i="1"/>
  <c r="C18" i="1" s="1"/>
  <c r="C20" i="1" s="1"/>
  <c r="E187" i="1"/>
  <c r="F188" i="1"/>
  <c r="E148" i="1"/>
  <c r="E112" i="1"/>
  <c r="E159" i="1"/>
  <c r="E158" i="1" s="1"/>
  <c r="G158" i="1" s="1"/>
  <c r="F105" i="1"/>
  <c r="F163" i="1"/>
  <c r="D21" i="1" l="1"/>
  <c r="D17" i="1"/>
  <c r="G264" i="1"/>
  <c r="F264" i="1"/>
  <c r="E263" i="1"/>
  <c r="F413" i="1"/>
  <c r="G404" i="1"/>
  <c r="E403" i="1"/>
  <c r="E402" i="1" s="1"/>
  <c r="E111" i="1"/>
  <c r="F111" i="1" s="1"/>
  <c r="F112" i="1"/>
  <c r="F187" i="1"/>
  <c r="G187" i="1"/>
  <c r="C21" i="1"/>
  <c r="C45" i="1"/>
  <c r="C102" i="1"/>
  <c r="G151" i="1"/>
  <c r="G148" i="1"/>
  <c r="F159" i="1"/>
  <c r="F158" i="1"/>
  <c r="F123" i="1"/>
  <c r="G162" i="1"/>
  <c r="F162" i="1"/>
  <c r="E401" i="1" l="1"/>
  <c r="E400" i="1" s="1"/>
  <c r="F400" i="1" s="1"/>
  <c r="F403" i="1"/>
  <c r="E103" i="1"/>
  <c r="E386" i="1"/>
  <c r="E385" i="1" s="1"/>
  <c r="G263" i="1"/>
  <c r="F263" i="1"/>
  <c r="F104" i="1"/>
  <c r="G104" i="1"/>
  <c r="G141" i="1"/>
  <c r="F74" i="1"/>
  <c r="F76" i="1"/>
  <c r="F77" i="1"/>
  <c r="F85" i="1"/>
  <c r="F87" i="1"/>
  <c r="F88" i="1"/>
  <c r="F49" i="1"/>
  <c r="F56" i="1"/>
  <c r="F58" i="1"/>
  <c r="F61" i="1"/>
  <c r="F62" i="1"/>
  <c r="E75" i="1"/>
  <c r="E60" i="1"/>
  <c r="E59" i="1" s="1"/>
  <c r="E54" i="1"/>
  <c r="E399" i="1" l="1"/>
  <c r="E384" i="1" s="1"/>
  <c r="F401" i="1"/>
  <c r="F402" i="1"/>
  <c r="E18" i="1"/>
  <c r="F18" i="1"/>
  <c r="G18" i="1"/>
  <c r="F63" i="1"/>
  <c r="G111" i="1"/>
  <c r="F54" i="1"/>
  <c r="F86" i="1"/>
  <c r="E72" i="1"/>
  <c r="F48" i="1"/>
  <c r="F82" i="1"/>
  <c r="F73" i="1"/>
  <c r="E47" i="1"/>
  <c r="F60" i="1"/>
  <c r="F57" i="1"/>
  <c r="F75" i="1"/>
  <c r="E46" i="1" l="1"/>
  <c r="E45" i="1" s="1"/>
  <c r="F199" i="1"/>
  <c r="G199" i="1"/>
  <c r="G179" i="1"/>
  <c r="E173" i="1"/>
  <c r="E102" i="1" s="1"/>
  <c r="F179" i="1"/>
  <c r="F180" i="1"/>
  <c r="G103" i="1"/>
  <c r="F103" i="1"/>
  <c r="G59" i="1"/>
  <c r="F59" i="1"/>
  <c r="G81" i="1"/>
  <c r="F81" i="1"/>
  <c r="F47" i="1"/>
  <c r="G47" i="1"/>
  <c r="F72" i="1"/>
  <c r="G72" i="1"/>
  <c r="E15" i="1" l="1"/>
  <c r="G46" i="1"/>
  <c r="F654" i="1"/>
  <c r="F102" i="1"/>
  <c r="E19" i="1"/>
  <c r="E20" i="1" s="1"/>
  <c r="F173" i="1"/>
  <c r="G173" i="1"/>
  <c r="F46" i="1"/>
  <c r="G20" i="1" l="1"/>
  <c r="F20" i="1"/>
  <c r="G15" i="1"/>
  <c r="E17" i="1"/>
  <c r="F652" i="1"/>
  <c r="F653" i="1"/>
  <c r="G102" i="1"/>
  <c r="G19" i="1"/>
  <c r="F19" i="1"/>
  <c r="E21" i="1"/>
  <c r="G221" i="1"/>
  <c r="F221" i="1"/>
  <c r="F15" i="1"/>
  <c r="F392" i="1"/>
  <c r="F390" i="1"/>
  <c r="F386" i="1"/>
  <c r="G45" i="1"/>
  <c r="F45" i="1"/>
  <c r="F17" i="1" l="1"/>
  <c r="G17" i="1"/>
  <c r="F385" i="1"/>
  <c r="F389" i="1"/>
  <c r="F391" i="1"/>
  <c r="F388" i="1" l="1"/>
  <c r="F399" i="1"/>
  <c r="F384" i="1" l="1"/>
  <c r="F387" i="1"/>
</calcChain>
</file>

<file path=xl/sharedStrings.xml><?xml version="1.0" encoding="utf-8"?>
<sst xmlns="http://schemas.openxmlformats.org/spreadsheetml/2006/main" count="928" uniqueCount="373">
  <si>
    <t xml:space="preserve">     I. OPĆI DIO</t>
  </si>
  <si>
    <t>Članak 1.</t>
  </si>
  <si>
    <t>Izvršenje za</t>
  </si>
  <si>
    <t>Indeks</t>
  </si>
  <si>
    <t>Prihodi poslovanja</t>
  </si>
  <si>
    <t>Prihodi od prodaje nefinancijske imovine</t>
  </si>
  <si>
    <t>Rashodi poslovanja</t>
  </si>
  <si>
    <t>Rashodi za nabavu nefinancijske imovine</t>
  </si>
  <si>
    <t>RAZLIKA VIŠAK/MANJAK</t>
  </si>
  <si>
    <t>Primici od financijske imovine i zaduživanja</t>
  </si>
  <si>
    <t>Izdaci za financijsku imovinu i otplate zajmova</t>
  </si>
  <si>
    <t>NETO ZADUŽIVANJE / FINANCIRANJE</t>
  </si>
  <si>
    <t>Članak 2.</t>
  </si>
  <si>
    <t>Razred, skupina, podskup. i odjeljak</t>
  </si>
  <si>
    <t>Naziv računa prihoda i rashoda ekonomske klasifikacije</t>
  </si>
  <si>
    <t>Indeks 6/5 x 100</t>
  </si>
  <si>
    <t>Prihodi od poreza</t>
  </si>
  <si>
    <t>Porez i prirez na dohodak</t>
  </si>
  <si>
    <t>Povrat poreza i prireza na doh. po god. prijavi</t>
  </si>
  <si>
    <t>Porezi na imovinu</t>
  </si>
  <si>
    <t>Stalni porezi na nepokretnu imovinu</t>
  </si>
  <si>
    <t>Povremeni porezi na imovinu</t>
  </si>
  <si>
    <t>Porezi na robu i usluge</t>
  </si>
  <si>
    <t>Porezi na promet</t>
  </si>
  <si>
    <t>Pomoći iz inozemstva i od subjek. unutar op. p</t>
  </si>
  <si>
    <t>Pomoći iz proračuna</t>
  </si>
  <si>
    <t>Tekuće pomoći iz proračuna</t>
  </si>
  <si>
    <t>Kapitalne pomoći iz proračuna</t>
  </si>
  <si>
    <t>Pomoći od izvanproračunskih korisnika</t>
  </si>
  <si>
    <t>Tekuće pomoći od izvanproračunskih korisnika</t>
  </si>
  <si>
    <t>Prihodi od imovine</t>
  </si>
  <si>
    <t>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</si>
  <si>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</si>
  <si>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</si>
  <si>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</si>
  <si>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</si>
  <si>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Ostali prihodi od nefinancijske imovine</t>
  </si>
  <si>
    <t>Prihodi od upravnih i administrativnih pristojbi</t>
  </si>
  <si>
    <t>pristojbi po posebnim propisima i naknada</t>
  </si>
  <si>
    <t>Prihodi po posebnim propisima</t>
  </si>
  <si>
    <t>Doprinosi za šume</t>
  </si>
  <si>
    <t>Ostali nespomenuti prihodi</t>
  </si>
  <si>
    <t>Komunalni doprinosi i naknade</t>
  </si>
  <si>
    <t>Komunalni doprinosi</t>
  </si>
  <si>
    <t>Komunalne naknade</t>
  </si>
  <si>
    <t>Zemljište</t>
  </si>
  <si>
    <t>SVEUKUPNO PRIHODI I PRIMICI</t>
  </si>
  <si>
    <t>SVEUKUPNO RASHODI I IZDACI</t>
  </si>
  <si>
    <t>Rashodi za zaposlene</t>
  </si>
  <si>
    <t>Plaće</t>
  </si>
  <si>
    <t>Plaće za redovan rad</t>
  </si>
  <si>
    <t>Ostali rashodi za zaposlene</t>
  </si>
  <si>
    <t>Doprinosi na plaće</t>
  </si>
  <si>
    <t>Doprinos za obvezno zdravstveno osiguranje</t>
  </si>
  <si>
    <t>Materijalni rashodi</t>
  </si>
  <si>
    <t>Naknade troškova zaposlenima</t>
  </si>
  <si>
    <t>Službena putovanja</t>
  </si>
  <si>
    <t>Naknade za prijevoz, za rad na terenu i od.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</si>
  <si>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</si>
  <si>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</si>
  <si>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</si>
  <si>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</si>
  <si>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</si>
  <si>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inv.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</si>
  <si>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</si>
  <si>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</si>
  <si>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</si>
  <si>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</si>
  <si>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</si>
  <si>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</si>
  <si>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</si>
  <si>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</si>
  <si>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</si>
  <si>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</si>
  <si>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</si>
  <si>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</si>
  <si>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</si>
  <si>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</si>
  <si>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</si>
  <si>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</si>
  <si>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</si>
  <si>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</si>
  <si>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Pomoći dane u inozemstvo i unutar općeg pr.</t>
  </si>
  <si>
    <t>Naknade građanima i kuć. na temelju osig i dr.nak</t>
  </si>
  <si>
    <t>Naknade građanima i kućanstvima u novcu</t>
  </si>
  <si>
    <t>Naknade građanima i kućanstvima u naravi</t>
  </si>
  <si>
    <t>Ostali rashodi</t>
  </si>
  <si>
    <t>Tekuće donacije</t>
  </si>
  <si>
    <t>Tekuće donacije u novcu</t>
  </si>
  <si>
    <t>Građevinski objekti</t>
  </si>
  <si>
    <t>Ceste, željeznice i ostali prometni objekti</t>
  </si>
  <si>
    <t>Postrojenja i oprema</t>
  </si>
  <si>
    <t>Uređaji, strojevi i oprema za ostale namjene</t>
  </si>
  <si>
    <t>Rashodi za dodatna ulaganja na nefin. Imovini</t>
  </si>
  <si>
    <t>Dodatna ulaganja na građevinskim objektima</t>
  </si>
  <si>
    <t>POSEBNI DIO</t>
  </si>
  <si>
    <t>II.</t>
  </si>
  <si>
    <t>Članak 3.</t>
  </si>
  <si>
    <t>BROJČANA OZNAKA I NAZIV RAZDJELA I GLAVE</t>
  </si>
  <si>
    <t>UKUPNO RASHODI I IZDACI</t>
  </si>
  <si>
    <t>RAZDJEL 002 JEDINSTVENI UPRAVNI ODJEL</t>
  </si>
  <si>
    <t>GLAVA 00201 JEDINSTVENI UPRAVNI ODJEL</t>
  </si>
  <si>
    <t xml:space="preserve">Indeks 5/4*100   </t>
  </si>
  <si>
    <t>Rashodi za nabavu proizvedene dugotrajne imovine</t>
  </si>
  <si>
    <t>Usluge telefona, pošte, prijevoza</t>
  </si>
  <si>
    <t>Pomoći dane u inozemstvo i unutar općeg proračuna</t>
  </si>
  <si>
    <t>Ostale naknade građanima i kućanstvima iz proračuna</t>
  </si>
  <si>
    <t>Rashodi za nabavu neproizvedene dugotrajne imovine</t>
  </si>
  <si>
    <t>A100101 Redovna djelatnost</t>
  </si>
  <si>
    <t xml:space="preserve"> Rashodi poslovanja</t>
  </si>
  <si>
    <t>Doprinos za zdravstveno osiguranje</t>
  </si>
  <si>
    <t>Naknade za prijevoz, za rad na terenu i dovojen život</t>
  </si>
  <si>
    <t>Naknade građanima i kućanstvima na temelju osig. i druge naknade</t>
  </si>
  <si>
    <t>Članak 4.</t>
  </si>
  <si>
    <t>Članak 5.</t>
  </si>
  <si>
    <t>OPĆINSKO VIJEĆE</t>
  </si>
  <si>
    <t>RAČUN FINANCIRANJA</t>
  </si>
  <si>
    <t>RAČUN PRIHODA I RASHODA</t>
  </si>
  <si>
    <t xml:space="preserve">Plan </t>
  </si>
  <si>
    <t>4/2*100</t>
  </si>
  <si>
    <t>4/3*100</t>
  </si>
  <si>
    <t>Subvenicije</t>
  </si>
  <si>
    <t>Subvenicije poljoprivredicima, obrt,m.i sr.poduzetn.</t>
  </si>
  <si>
    <t>Primljene otplate glavnice danih zajmova</t>
  </si>
  <si>
    <t>Subvencije</t>
  </si>
  <si>
    <t>Naknade građanima  i kućanstvma u novcu</t>
  </si>
  <si>
    <t>Pomoći proračunskim korisnicima drugih proračuna</t>
  </si>
  <si>
    <t>Tekuće pomoći prorač.korisnicima drugih proračuna</t>
  </si>
  <si>
    <t>Materijalna imovina - prirodna bogatstva</t>
  </si>
  <si>
    <t>Rashodi za dodatna ulaganja na građevinskim objektima</t>
  </si>
  <si>
    <t>RAZDJEL 004 KOMUNALNO GOSPODARSTVO</t>
  </si>
  <si>
    <t>GLAVA 00401 KOMUNALNO GOSPODARSTVO</t>
  </si>
  <si>
    <t>Prihodi vodnog gospodarstva</t>
  </si>
  <si>
    <t>Tablica 1.: Prihodi i rashodi prema ekonomskoj klasifikaciji izvršeni su kako slijedi:</t>
  </si>
  <si>
    <t>Tablica 2: Prihodi i rashodi prema izvorima financiranja izvršeni su kako slijedi:</t>
  </si>
  <si>
    <t>Tablica 3: Rashodi prema funkcijskoj klasifikaciji izvršeni su kao slijedi:</t>
  </si>
  <si>
    <t>OPĆI PRIHODI I PRIMICI</t>
  </si>
  <si>
    <t>01</t>
  </si>
  <si>
    <t>Prihodi od up.i adm.prist.po posebnim propisima i nak.</t>
  </si>
  <si>
    <t>05</t>
  </si>
  <si>
    <t>POMOĆI</t>
  </si>
  <si>
    <t>04</t>
  </si>
  <si>
    <t>PRIHODI ZA POSEBNE NAMJENE</t>
  </si>
  <si>
    <t>Pomoći dane u inozemstvo i unutar opć.proračuna</t>
  </si>
  <si>
    <t>Nak.građ.i kućanstvma na temelju os.i dr.naknade</t>
  </si>
  <si>
    <t>Rashodi za nabavu neproizvedene dugotrajne imov.</t>
  </si>
  <si>
    <t>Rashodi za dodatna ulaganja na nefinancijskoj imov.</t>
  </si>
  <si>
    <t>0111</t>
  </si>
  <si>
    <t>Izvršna i zakonodavna tijela</t>
  </si>
  <si>
    <t>0660</t>
  </si>
  <si>
    <t>Ras.vezani za stanovanje i kom.pog.koji nisu dr.svrst.</t>
  </si>
  <si>
    <t>0620</t>
  </si>
  <si>
    <t>Razvoj zajednice</t>
  </si>
  <si>
    <t>0911</t>
  </si>
  <si>
    <t>Predškolsko obrazovanje</t>
  </si>
  <si>
    <t>0912</t>
  </si>
  <si>
    <t>Osnovnoškolsko obrazovanje</t>
  </si>
  <si>
    <t>1090</t>
  </si>
  <si>
    <t>Aktivnosti socijalne zaštite koje nisu drugdje svrstane</t>
  </si>
  <si>
    <t>0220</t>
  </si>
  <si>
    <t>Civilna obrana</t>
  </si>
  <si>
    <t>0320</t>
  </si>
  <si>
    <t>Usluge protupožarne zaštite</t>
  </si>
  <si>
    <t>0820</t>
  </si>
  <si>
    <t>Službe kulture</t>
  </si>
  <si>
    <t>0810</t>
  </si>
  <si>
    <t>Službe rekreacije i sporta</t>
  </si>
  <si>
    <t>0451</t>
  </si>
  <si>
    <t>Cestovni promet</t>
  </si>
  <si>
    <t>0640</t>
  </si>
  <si>
    <t>Ulična rasvjeta</t>
  </si>
  <si>
    <t>0421</t>
  </si>
  <si>
    <t>Poljoprivreda</t>
  </si>
  <si>
    <t>Izvor financ., razred i skupina</t>
  </si>
  <si>
    <t>Funkcijsk. klasifika., razred i skupina</t>
  </si>
  <si>
    <t>08</t>
  </si>
  <si>
    <t>Obrazovanje koje se ne može def.po stupnju</t>
  </si>
  <si>
    <t>Pods, odj. i izvor fin.</t>
  </si>
  <si>
    <t>Ostali građevinski objekti</t>
  </si>
  <si>
    <t>PREDSJEDNIK:</t>
  </si>
  <si>
    <t xml:space="preserve">Izvršenje za </t>
  </si>
  <si>
    <t>NAZIV RAZDJELA I GLAVE, RAČUNA EKONOMSKE KLASIFIKACIJE                  TE IZVOR FINANCIRANJA</t>
  </si>
  <si>
    <t>Tablica 4.: Primici i izdaci prema ekonomskoj klasifikaciji izvršeni su kako slijedi:</t>
  </si>
  <si>
    <t>Tablica 5.: Primici i izdaci prema izvorima financiranja izvršeni su kako slijedi:</t>
  </si>
  <si>
    <t>06</t>
  </si>
  <si>
    <t>Kazne, upravne mjere i ostali prihodi</t>
  </si>
  <si>
    <t>Primici od zaduživanja</t>
  </si>
  <si>
    <t>Tekuće pomoći proračunskim korisnicima drugih proračuna</t>
  </si>
  <si>
    <t xml:space="preserve">     Izvršenje prihoda i rashoda u Računu prihoda i rashoda iskazano je prema ekonomskoj klasifikaciji (Tablica 1.) i prema izvorima financiranja </t>
  </si>
  <si>
    <t>Računu financiranja iskazano je prema ekonomskoj klasifikaciji  (Tablica 4.) i izvorima financiranja (Tablica 5.)  kako slijedi:</t>
  </si>
  <si>
    <t xml:space="preserve">(Tablica 2.), izvršenje rashoda u Računu prihoda i rashoda iskazano je prema funkcijskoj klasifikaciji (Tablica 3.), a izvršenje primitaka i izdataka u </t>
  </si>
  <si>
    <t>Naknade građanima i kućanstvima na temelju osiguranja i dr. naknade</t>
  </si>
  <si>
    <t>Ostala nematerijalna imovina</t>
  </si>
  <si>
    <t>Uredska oprema i namještaj</t>
  </si>
  <si>
    <t>Sažetak računa prihoda i rashoda</t>
  </si>
  <si>
    <t>Ukupni prihodi</t>
  </si>
  <si>
    <t>Ukupni rashodi</t>
  </si>
  <si>
    <t>Sažetak računa financiranja</t>
  </si>
  <si>
    <t>Preneseni višak ili manjak</t>
  </si>
  <si>
    <t xml:space="preserve">     Tablica 6.: Rashodi i izdaci Proračuna po organizacijskoj klasifikaciji izvršeni su kako slijedi:</t>
  </si>
  <si>
    <t xml:space="preserve">     Tablica 7.: Rashodi i izdaci Proračuna po programskoj klasifikaciji, izvorima financiranja i ekonomskoj klasifikaciji izvršeni su kako slijedi:</t>
  </si>
  <si>
    <t xml:space="preserve">     Izvršenje rashoda i izdataka Proračuna po organizacijskoj klasifikaciji (Tablica 6.) te po programskoj klasifikaciji, izvorima financiranja i ekonomskoj </t>
  </si>
  <si>
    <t xml:space="preserve">  klasifikaciji (Tablica 7.) je sljedeće:</t>
  </si>
  <si>
    <t>Opće javne usluge</t>
  </si>
  <si>
    <t>02</t>
  </si>
  <si>
    <t>Obrana</t>
  </si>
  <si>
    <t>03</t>
  </si>
  <si>
    <t>Javni red i sigurnost</t>
  </si>
  <si>
    <t>Ekonomski poslovi</t>
  </si>
  <si>
    <t>Zaštita okoliša</t>
  </si>
  <si>
    <t>Usluge unapređenja stanovanja i zajednice</t>
  </si>
  <si>
    <t>Rekreacija, kultura i religija</t>
  </si>
  <si>
    <t>09</t>
  </si>
  <si>
    <t xml:space="preserve">Obrazovanje  </t>
  </si>
  <si>
    <t>Socijalna zaštita</t>
  </si>
  <si>
    <t>Subv.trg.dr,zad., poljoprivrednicima i ob.izvan javn.sektora</t>
  </si>
  <si>
    <t>Ostali prihodi</t>
  </si>
  <si>
    <t>095</t>
  </si>
  <si>
    <t>RAZDJEL 003 POLJOPRIVREDA, DRUŠTVENE, SOCIJANE I DRUGE DJELATNOSTI</t>
  </si>
  <si>
    <t>RAZDJEL 003 POLJOPRIVREDA, DRUŠTVENE, SOCIJALNE I DR.DJELATNOSTI</t>
  </si>
  <si>
    <t>Porez i prirez na dohodak od samostalne djelatnosti</t>
  </si>
  <si>
    <t>Porez i prirez na dohodak od nesamostalnog rada</t>
  </si>
  <si>
    <t>Porez i prirez na dohodak od imovine i imovinskih prava</t>
  </si>
  <si>
    <t>Porez i prirez na dohodak od kapitala</t>
  </si>
  <si>
    <t>Naknade za rad predstavničkih i izvršnih tijela, povjer. I sl.</t>
  </si>
  <si>
    <t>Ostali nespomenuti financijski rashodi</t>
  </si>
  <si>
    <t>Kapitalne pomoći proračunskim korisnicima dr. proračuna</t>
  </si>
  <si>
    <t>Materijal i dijelovi za tekuće i investicijsko održavanje</t>
  </si>
  <si>
    <t>Kapitalne pomoći proračunskim korisnicima drugih proračuna</t>
  </si>
  <si>
    <t>Članarine</t>
  </si>
  <si>
    <t>SVEUKUPNO RASHODI</t>
  </si>
  <si>
    <t>Kamate na oročena sredstva i depozite po viđenju</t>
  </si>
  <si>
    <t>OPĆINE GOLA</t>
  </si>
  <si>
    <t xml:space="preserve"> Proračun)  ostvaren je kako slijedi: </t>
  </si>
  <si>
    <t>Indeks         6/3 x 100</t>
  </si>
  <si>
    <t>Pomoći iz ino.i od sub.unutar općeg proračuna</t>
  </si>
  <si>
    <t>3</t>
  </si>
  <si>
    <t>32</t>
  </si>
  <si>
    <t>Materijlni rashodi</t>
  </si>
  <si>
    <t>38</t>
  </si>
  <si>
    <t>4</t>
  </si>
  <si>
    <t>42</t>
  </si>
  <si>
    <t>36</t>
  </si>
  <si>
    <t>37</t>
  </si>
  <si>
    <t>Naknade građanima i kuć. na tem.osig.i dr.naknade</t>
  </si>
  <si>
    <t>31</t>
  </si>
  <si>
    <t>34</t>
  </si>
  <si>
    <t>41</t>
  </si>
  <si>
    <t>35</t>
  </si>
  <si>
    <t>45</t>
  </si>
  <si>
    <t>Dodatna ulaganja na nefinancijskoj imovini</t>
  </si>
  <si>
    <t>Zatezne kamate</t>
  </si>
  <si>
    <t>Poslovni objekti</t>
  </si>
  <si>
    <t xml:space="preserve">     Na temelju članka 88. Zakona o proračunu ("Narodne novine" broj 144/21) i članka 30. Statuta Općine Gola ("Službeni glasnik </t>
  </si>
  <si>
    <t>Višak prihoda i primitaka preneseni iz prethodne godine</t>
  </si>
  <si>
    <t>Funkcijska klasifikacija: 0111 Izvršna i zakonodavna tijela</t>
  </si>
  <si>
    <t>Funkcijska klasifikacija: 0620 Razvoj zajednice</t>
  </si>
  <si>
    <t>Funkcijska klasifikacija: 0911 Predškolsko obrazovanje</t>
  </si>
  <si>
    <t>Funkcijska klasifikacija: 0912 Osnovno obrazovanje</t>
  </si>
  <si>
    <t>Funkcijska klasifikacija: 0950 Obrazovanje koje se ne može def.po stupnju</t>
  </si>
  <si>
    <t>Funkcijska klasifikacija: 1090 Akt.socijalne zaštite koje nisu dr.svrstane</t>
  </si>
  <si>
    <t>Funkcijska klasifikacija: 0220 Civilna obrana</t>
  </si>
  <si>
    <t>Funkcijska klasifikacija: 0320 Usluge protupožarne zaštite</t>
  </si>
  <si>
    <t>Funkcijska klasifikacija: 0820 Službe kulture</t>
  </si>
  <si>
    <t>Funkcijska klasifikacija: 0810 Službe rekreacije i sporta</t>
  </si>
  <si>
    <t>Funkcijska klasifikacija: 0451 Cestovni promet</t>
  </si>
  <si>
    <t>Funkcijska klasifikacija: 0640 Ulična rasvjeta</t>
  </si>
  <si>
    <t>5</t>
  </si>
  <si>
    <t>Nak.građanima i kućanstvima na tem.osiguranja i dr.naknade</t>
  </si>
  <si>
    <t>Naknade šteta pravnim i fizičkim osobama</t>
  </si>
  <si>
    <t>Kapitalne pomoći</t>
  </si>
  <si>
    <t>Kapitalne donacije</t>
  </si>
  <si>
    <t>Kapitalne donacije neprofitnim organizacijama</t>
  </si>
  <si>
    <t>Kazne, penali i naknade šteta</t>
  </si>
  <si>
    <t>Kapitalne pom.kred.i ost.fin.inst.te trgovačkim dr.u jav.sekt.</t>
  </si>
  <si>
    <t>Pomoći unutar općeg proračuna</t>
  </si>
  <si>
    <t>Tekuće pomoći unutar općeg proračuna</t>
  </si>
  <si>
    <t xml:space="preserve">Izvještaj o korištenju proračunske zalihe, Izvještaj o korištenju sredstava fondova Europske unije, Izvještaj o zaduživanju na domaćem </t>
  </si>
  <si>
    <t xml:space="preserve">      se u prilogu ovog Godišnjeg izvještaja i čine njegov sastavni dio.</t>
  </si>
  <si>
    <r>
      <t xml:space="preserve">     </t>
    </r>
    <r>
      <rPr>
        <sz val="11"/>
        <color theme="1"/>
        <rFont val="Calibri"/>
        <family val="2"/>
        <charset val="238"/>
        <scheme val="minor"/>
      </rPr>
      <t xml:space="preserve">i inozemnom tržištu novca i kapitala, Izvještaj o danim zajmovima i potraživanja po danim zajmovima, Izvještaj o danim jamstvima i uplatama </t>
    </r>
  </si>
  <si>
    <t xml:space="preserve">      protestiranih jamstava, Izvještaj o stanju potraživanja i dospjelih obveza te o stanju potencijalnih obveza po osnovu sudskim sporova i </t>
  </si>
  <si>
    <t xml:space="preserve">     Ovaj Godišnji izvještaj o izvršenju Proračuna objavit će se u "Službenom glasniku Koprivničko-križevačke županije".</t>
  </si>
  <si>
    <t>Nematerijalna imovina</t>
  </si>
  <si>
    <t>Izvršenje za        2024. g.</t>
  </si>
  <si>
    <t>Izvršenje za       2024. g.</t>
  </si>
  <si>
    <t>Izdaci za otplatu glavnice primljenih kredita i zajmova</t>
  </si>
  <si>
    <t>0131</t>
  </si>
  <si>
    <t>Opće usluge vezane za službenike</t>
  </si>
  <si>
    <t>0860</t>
  </si>
  <si>
    <t>Rashodi za rekreaciju, kulturu i religiju koji nisu dr. svrstani</t>
  </si>
  <si>
    <t>Otplata glavnice primljenih zajmova od dr. razina vlasti</t>
  </si>
  <si>
    <t>Otplata glavnice primljenih zajmova od državnog proračuna</t>
  </si>
  <si>
    <t>RAZDJEL 001 OPĆINSKO VIJEĆE I OPĆINSKI NAČELNIK</t>
  </si>
  <si>
    <t>GLAVA 00101 OPĆINSKO VIJEĆE I OPĆINSKI NAČELNIK</t>
  </si>
  <si>
    <t>PROGRAM 1001 RAD OPĆINSKOG VIJEĆA I OPĆINSKOG NAČELNIKA</t>
  </si>
  <si>
    <t>Izdaci za financijsku imovinu i otplatu zajmova</t>
  </si>
  <si>
    <t>A100102 Rad političkih stranaka</t>
  </si>
  <si>
    <t>A100103 Izbori</t>
  </si>
  <si>
    <t>PROGRAM 1002 JEDINSTVENI UPRAVNI ODJEL</t>
  </si>
  <si>
    <t>A100201 Redovni poslovi</t>
  </si>
  <si>
    <t>Funkcijska klasifikacija: 0131 Izvršna i zakonodavna tijela</t>
  </si>
  <si>
    <t>PROGRAM 1003 IZGRADNJA OBJEKATA I DRUGA KAPITALNA ULAGANJA</t>
  </si>
  <si>
    <t>K100302 Opremanje i uređenje društvenih i drugih objekata</t>
  </si>
  <si>
    <t>K100303 Projekt "Bolenov put"</t>
  </si>
  <si>
    <t>Otpl.glavnice primlj.zajmova od državnog proračuna - kratkoročni</t>
  </si>
  <si>
    <t>PROGRAM 1005 OBRAZOVANJE</t>
  </si>
  <si>
    <t>A100501 Predškolski odgoj</t>
  </si>
  <si>
    <t>A100502 Osnovnoškolsko obrazovanje</t>
  </si>
  <si>
    <t>A100503 Stipendije učenika i studenata</t>
  </si>
  <si>
    <t>PROGRAM 1006 SOCIJALNA SKRB</t>
  </si>
  <si>
    <t>A100601 Naknade za potpore građanima, kućanstvima i udrugama</t>
  </si>
  <si>
    <t>PROGRAM 1007 ORGANIZACIJA I PROVOĐENJE ZAŠTITE I SPAŠAVANJA</t>
  </si>
  <si>
    <t xml:space="preserve">A100701 Civilna zaštita i HGSS </t>
  </si>
  <si>
    <t>A100702 Zaštita od požara</t>
  </si>
  <si>
    <t>PROGRAM 1008 RAZVOJ CIVILNOG DRUŠTVA</t>
  </si>
  <si>
    <t>A100801 Kultura</t>
  </si>
  <si>
    <t>A100802 Sport i rekreacija</t>
  </si>
  <si>
    <t>A100803 Ostale udruge, zajednice i društva</t>
  </si>
  <si>
    <t>GLAVA 00301 POLJOPRIVREDA, DRUŠTVENE, SOCIJALNE I DR. DJELATNOSTI</t>
  </si>
  <si>
    <t>PROGRAM 1009 ODRŽAVANJE KOMUNALNE INFRASTRUKTURE</t>
  </si>
  <si>
    <t>A100901 Održavanje nerazvrstanih cesta i poljskih putova</t>
  </si>
  <si>
    <t>A100902 Održavanje čistoće javnih površina</t>
  </si>
  <si>
    <t>Funkcijska klas.: 0451 Cestovni promet</t>
  </si>
  <si>
    <t>A100903 Održavanje i potrošnja javne rasvjete</t>
  </si>
  <si>
    <t>A100904 Održavanje javnih zelenih površina</t>
  </si>
  <si>
    <t>Funkcijska klas.: 0660 Ras.vez.za stanovanje i kom.pogodnosti koje nisu dr.s</t>
  </si>
  <si>
    <t>A100905 Održavanje građevina, uređaja i predmeta javne namjene</t>
  </si>
  <si>
    <t>A100906 Održavanje groblja</t>
  </si>
  <si>
    <t>PROGRAM 1010 IZGRADNJA KOMUNALNE INFRASTRUKTURE</t>
  </si>
  <si>
    <t>K 101001 Izgradnja nerazvrstanih cesta</t>
  </si>
  <si>
    <t>K 101002 Izgradnja pješačkih staza</t>
  </si>
  <si>
    <t xml:space="preserve">GLAVA 00101 OPĆINSKO VIJEĆE I OPĆINSKI NAČELNIK </t>
  </si>
  <si>
    <t>GLAVA 00301 POLJOPRIVREDA, DRUŠTVENE, SOCIJALNE I DRUGE DJELATNOSTI</t>
  </si>
  <si>
    <t>Naknade za rad predstavničkih i izvršnih tijela,povjerenstava i sl.</t>
  </si>
  <si>
    <t>Kapitalne pomoći unutar općeg proračuna</t>
  </si>
  <si>
    <t>Pristojbe i naknade</t>
  </si>
  <si>
    <t>Otplata glavnice primljenih zajmova od drugih razina vlasti</t>
  </si>
  <si>
    <t>Plan za 2025. g.</t>
  </si>
  <si>
    <t>Izvršenje za       2025. g</t>
  </si>
  <si>
    <t>Izvršenje za         2024. g.</t>
  </si>
  <si>
    <t>Izvršenje za       2025. g.</t>
  </si>
  <si>
    <t>Izvršenje za        2025. g.</t>
  </si>
  <si>
    <t>Izvršenje za      2025. g.</t>
  </si>
  <si>
    <t>GODIŠNJI IZVJEŠTAJ O IZVRŠENJU PRORAČUNA OPĆINE GOLA ZA 2025. GODINU</t>
  </si>
  <si>
    <t xml:space="preserve">     Proračun Općine Gola za 2025. godinu ("Službeni glasnik Koprivničko-križevačke županije" broj 31/24. i  ) (u daljnjem tekstu:</t>
  </si>
  <si>
    <t xml:space="preserve"> 2024. g.</t>
  </si>
  <si>
    <t>za 2025. g.</t>
  </si>
  <si>
    <t>2025. g.</t>
  </si>
  <si>
    <t>Primljeni krediti i zajmovi od kreditnih i ostalih financijskih institucija izvan javnog sektora</t>
  </si>
  <si>
    <t>Primljeni krediti od tuz.kreditnih institucija izvan jav.sektora</t>
  </si>
  <si>
    <t>A100104 Promicanje kulturnog ugleda Općine Gola</t>
  </si>
  <si>
    <t>K100502 Izgradnja dječjeg vrtića u Goli</t>
  </si>
  <si>
    <t>NAMJENSKI PRIMICI</t>
  </si>
  <si>
    <t>Funkcijska klasifikacija: 0860 Ras.za rekreaciju, kulturu i religiju koji nisu dr.sv.</t>
  </si>
  <si>
    <t>A100907 Deratizacija i dezinsekcija</t>
  </si>
  <si>
    <t>A100908 Veterinarsko higijeničarski poslovi</t>
  </si>
  <si>
    <t>Pomoći izravnanja za decentralizirane funkcije</t>
  </si>
  <si>
    <t>Pomoći fiskalnog izravnanja</t>
  </si>
  <si>
    <t>Tekuće pomoći temeljem prijenosa EU sredstava</t>
  </si>
  <si>
    <t>Pomoći temeljem EU sredstava</t>
  </si>
  <si>
    <t>Kapitalne pomoći temeljem prijenosa EU sredstava</t>
  </si>
  <si>
    <t>Kamate za primljene kredite i zajmove</t>
  </si>
  <si>
    <t>Kamate za primljene kredite i zajmove od kreditnih i ostalih financijskih institucija izvan javnog sektora</t>
  </si>
  <si>
    <t>Primljeni krediti od tuzemn.kreditnih ins.izvan javnog sektora</t>
  </si>
  <si>
    <t>Kamate za primljene kredite i zajmove od kreditnih i ost.fin.inst.izvan jav.sekt.</t>
  </si>
  <si>
    <t>Veterinarske usluge</t>
  </si>
  <si>
    <t>URBROJ:2137-6-26-1</t>
  </si>
  <si>
    <t>Ostvaren višak/manjak prihoda i primitaka</t>
  </si>
  <si>
    <t>KLASA: 400-01/26-01/02</t>
  </si>
  <si>
    <t xml:space="preserve">     Obrazloženje ostvarenja prihoda i primitaka i rashoda i izdataka uz Godišnji izvještaj o izvršenju Proračuna Općine Gola za 2025. godinu nalaze</t>
  </si>
  <si>
    <t>Koprivničko-križevačke županije" broj 4/21), Općinsko vijeće Općine Gola na 8. sjednici održanoj 8. lipnja  2026. godine donijelo je</t>
  </si>
  <si>
    <t>Gola, 8. lipnja 2026.</t>
  </si>
  <si>
    <t>prof.dr.sc. Krešimir Salajpal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</si>
</sst>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2246DE"/>
      <name val="Calibri"/>
      <family val="2"/>
      <scheme val="minor"/>
    </font>
    <font>
      <b/>
      <sz val="11"/>
      <color rgb="FF2246DE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007635"/>
      <name val="Calibri"/>
      <family val="2"/>
      <scheme val="minor"/>
    </font>
    <font>
      <b/>
      <sz val="11"/>
      <color rgb="FF007635"/>
      <name val="Calibri"/>
      <family val="2"/>
      <scheme val="minor"/>
    </font>
    <font>
      <b/>
      <sz val="11"/>
      <color rgb="FF804238"/>
      <name val="Calibri"/>
      <family val="2"/>
      <charset val="238"/>
      <scheme val="minor"/>
    </font>
    <font>
      <sz val="11"/>
      <color rgb="FF804238"/>
      <name val="Calibri"/>
      <family val="2"/>
      <charset val="238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8080"/>
      <name val="Calibri"/>
      <family val="2"/>
      <scheme val="minor"/>
    </font>
    <font>
      <sz val="11"/>
      <color rgb="FF990099"/>
      <name val="Calibri"/>
      <family val="2"/>
      <scheme val="minor"/>
    </font>
    <font>
      <b/>
      <sz val="11"/>
      <color theme="6" tint="-0.249977111117893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b/>
      <sz val="11"/>
      <color rgb="FF2329A1"/>
      <name val="Calibri"/>
      <family val="2"/>
      <charset val="238"/>
      <scheme val="minor"/>
    </font>
    <font>
      <sz val="11"/>
      <color rgb="FF2329A1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1"/>
      <color theme="5" tint="-0.249977111117893"/>
      <name val="Calibri"/>
      <family val="2"/>
      <charset val="238"/>
      <scheme val="minor"/>
    </font>
    <font>
      <i/>
      <sz val="11"/>
      <color rgb="FF804238"/>
      <name val="Calibri"/>
      <family val="2"/>
      <charset val="238"/>
      <scheme val="minor"/>
    </font>
    <font>
      <b/>
      <sz val="11"/>
      <color rgb="FF336600"/>
      <name val="Calibri"/>
      <family val="2"/>
      <charset val="238"/>
      <scheme val="minor"/>
    </font>
    <font>
      <sz val="11"/>
      <color rgb="FF336600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6666"/>
      <name val="Calibri"/>
      <family val="2"/>
      <scheme val="minor"/>
    </font>
    <font>
      <sz val="11"/>
      <color rgb="FF006666"/>
      <name val="Calibri"/>
      <family val="2"/>
      <scheme val="minor"/>
    </font>
    <font>
      <b/>
      <sz val="11"/>
      <color rgb="FF006666"/>
      <name val="Calibri"/>
      <family val="2"/>
      <charset val="238"/>
      <scheme val="minor"/>
    </font>
    <font>
      <sz val="11"/>
      <color rgb="FF006666"/>
      <name val="Calibri"/>
      <family val="2"/>
      <charset val="238"/>
      <scheme val="minor"/>
    </font>
    <font>
      <b/>
      <i/>
      <sz val="11"/>
      <color rgb="FF006666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7" fillId="2" borderId="0" applyNumberFormat="0" applyBorder="0" applyAlignment="0" applyProtection="0"/>
  </cellStyleXfs>
  <cellXfs count="440">
    <xf numFmtId="0" fontId="0" fillId="0" borderId="0" xfId="0"/>
    <xf numFmtId="0" fontId="59" fillId="0" borderId="1" xfId="0" applyFont="1" applyBorder="1" applyAlignment="1">
      <alignment horizontal="center" wrapText="1"/>
    </xf>
    <xf numFmtId="0" fontId="5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9" fillId="0" borderId="1" xfId="0" applyFont="1" applyBorder="1"/>
    <xf numFmtId="4" fontId="59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59" fillId="0" borderId="0" xfId="0" applyNumberFormat="1" applyFont="1"/>
    <xf numFmtId="4" fontId="0" fillId="0" borderId="0" xfId="0" applyNumberFormat="1"/>
    <xf numFmtId="0" fontId="59" fillId="0" borderId="1" xfId="0" applyFont="1" applyBorder="1" applyAlignment="1">
      <alignment horizontal="left"/>
    </xf>
    <xf numFmtId="4" fontId="59" fillId="0" borderId="1" xfId="0" applyNumberFormat="1" applyFont="1" applyBorder="1" applyAlignment="1">
      <alignment horizontal="right"/>
    </xf>
    <xf numFmtId="4" fontId="58" fillId="0" borderId="1" xfId="0" applyNumberFormat="1" applyFont="1" applyBorder="1"/>
    <xf numFmtId="0" fontId="58" fillId="0" borderId="1" xfId="0" applyFont="1" applyBorder="1"/>
    <xf numFmtId="0" fontId="59" fillId="0" borderId="0" xfId="0" applyFont="1" applyAlignment="1">
      <alignment horizontal="right"/>
    </xf>
    <xf numFmtId="0" fontId="59" fillId="0" borderId="0" xfId="0" applyFont="1"/>
    <xf numFmtId="0" fontId="59" fillId="0" borderId="0" xfId="0" applyFont="1" applyAlignment="1">
      <alignment horizontal="center"/>
    </xf>
    <xf numFmtId="0" fontId="57" fillId="0" borderId="1" xfId="0" applyFont="1" applyBorder="1"/>
    <xf numFmtId="4" fontId="57" fillId="0" borderId="1" xfId="0" applyNumberFormat="1" applyFont="1" applyBorder="1"/>
    <xf numFmtId="0" fontId="56" fillId="0" borderId="1" xfId="0" applyFont="1" applyBorder="1"/>
    <xf numFmtId="4" fontId="56" fillId="0" borderId="1" xfId="0" applyNumberFormat="1" applyFont="1" applyBorder="1"/>
    <xf numFmtId="4" fontId="55" fillId="0" borderId="1" xfId="0" applyNumberFormat="1" applyFont="1" applyBorder="1"/>
    <xf numFmtId="4" fontId="54" fillId="0" borderId="1" xfId="0" applyNumberFormat="1" applyFont="1" applyBorder="1"/>
    <xf numFmtId="4" fontId="53" fillId="0" borderId="1" xfId="0" applyNumberFormat="1" applyFont="1" applyBorder="1"/>
    <xf numFmtId="4" fontId="59" fillId="0" borderId="0" xfId="0" applyNumberFormat="1" applyFont="1" applyAlignment="1">
      <alignment horizontal="right"/>
    </xf>
    <xf numFmtId="0" fontId="59" fillId="0" borderId="1" xfId="0" applyFont="1" applyBorder="1" applyAlignment="1">
      <alignment horizontal="right"/>
    </xf>
    <xf numFmtId="0" fontId="52" fillId="0" borderId="1" xfId="0" applyFont="1" applyBorder="1"/>
    <xf numFmtId="0" fontId="52" fillId="0" borderId="4" xfId="0" applyFont="1" applyBorder="1"/>
    <xf numFmtId="4" fontId="52" fillId="0" borderId="1" xfId="0" applyNumberFormat="1" applyFont="1" applyBorder="1"/>
    <xf numFmtId="4" fontId="52" fillId="0" borderId="2" xfId="0" applyNumberFormat="1" applyFont="1" applyBorder="1"/>
    <xf numFmtId="0" fontId="52" fillId="0" borderId="0" xfId="0" applyFont="1"/>
    <xf numFmtId="0" fontId="51" fillId="0" borderId="2" xfId="0" applyFont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61" fillId="0" borderId="0" xfId="0" applyFont="1"/>
    <xf numFmtId="4" fontId="62" fillId="0" borderId="1" xfId="0" applyNumberFormat="1" applyFont="1" applyBorder="1"/>
    <xf numFmtId="4" fontId="49" fillId="0" borderId="1" xfId="0" applyNumberFormat="1" applyFont="1" applyBorder="1"/>
    <xf numFmtId="0" fontId="48" fillId="0" borderId="1" xfId="0" applyFont="1" applyBorder="1"/>
    <xf numFmtId="4" fontId="48" fillId="0" borderId="1" xfId="0" applyNumberFormat="1" applyFont="1" applyBorder="1"/>
    <xf numFmtId="0" fontId="47" fillId="0" borderId="0" xfId="0" applyFont="1"/>
    <xf numFmtId="4" fontId="46" fillId="0" borderId="1" xfId="0" applyNumberFormat="1" applyFont="1" applyBorder="1"/>
    <xf numFmtId="0" fontId="56" fillId="0" borderId="5" xfId="0" applyFont="1" applyBorder="1"/>
    <xf numFmtId="4" fontId="56" fillId="0" borderId="5" xfId="0" applyNumberFormat="1" applyFont="1" applyBorder="1"/>
    <xf numFmtId="4" fontId="59" fillId="0" borderId="5" xfId="0" applyNumberFormat="1" applyFont="1" applyBorder="1"/>
    <xf numFmtId="0" fontId="45" fillId="0" borderId="0" xfId="0" applyFont="1"/>
    <xf numFmtId="49" fontId="59" fillId="0" borderId="1" xfId="0" applyNumberFormat="1" applyFont="1" applyBorder="1" applyAlignment="1">
      <alignment horizontal="left"/>
    </xf>
    <xf numFmtId="0" fontId="44" fillId="0" borderId="1" xfId="0" applyFont="1" applyBorder="1" applyAlignment="1">
      <alignment horizontal="left"/>
    </xf>
    <xf numFmtId="4" fontId="44" fillId="0" borderId="1" xfId="0" applyNumberFormat="1" applyFont="1" applyBorder="1" applyAlignment="1">
      <alignment horizontal="right"/>
    </xf>
    <xf numFmtId="0" fontId="44" fillId="0" borderId="0" xfId="0" applyFont="1"/>
    <xf numFmtId="0" fontId="44" fillId="0" borderId="1" xfId="0" applyFont="1" applyBorder="1"/>
    <xf numFmtId="4" fontId="44" fillId="0" borderId="1" xfId="0" applyNumberFormat="1" applyFont="1" applyBorder="1"/>
    <xf numFmtId="0" fontId="44" fillId="0" borderId="1" xfId="0" applyFont="1" applyBorder="1" applyAlignment="1">
      <alignment horizontal="right"/>
    </xf>
    <xf numFmtId="49" fontId="63" fillId="0" borderId="1" xfId="0" applyNumberFormat="1" applyFont="1" applyBorder="1"/>
    <xf numFmtId="49" fontId="63" fillId="0" borderId="2" xfId="0" applyNumberFormat="1" applyFont="1" applyBorder="1"/>
    <xf numFmtId="0" fontId="63" fillId="0" borderId="4" xfId="0" applyFont="1" applyBorder="1"/>
    <xf numFmtId="4" fontId="63" fillId="0" borderId="1" xfId="0" applyNumberFormat="1" applyFont="1" applyBorder="1"/>
    <xf numFmtId="4" fontId="63" fillId="0" borderId="2" xfId="0" applyNumberFormat="1" applyFont="1" applyBorder="1"/>
    <xf numFmtId="4" fontId="63" fillId="0" borderId="4" xfId="0" applyNumberFormat="1" applyFont="1" applyBorder="1"/>
    <xf numFmtId="0" fontId="64" fillId="0" borderId="0" xfId="0" applyFont="1"/>
    <xf numFmtId="0" fontId="63" fillId="0" borderId="2" xfId="0" applyFont="1" applyBorder="1"/>
    <xf numFmtId="0" fontId="64" fillId="0" borderId="4" xfId="0" applyFont="1" applyBorder="1"/>
    <xf numFmtId="0" fontId="42" fillId="0" borderId="1" xfId="0" applyFont="1" applyBorder="1" applyAlignment="1">
      <alignment horizontal="right"/>
    </xf>
    <xf numFmtId="0" fontId="42" fillId="0" borderId="1" xfId="0" applyFont="1" applyBorder="1"/>
    <xf numFmtId="4" fontId="42" fillId="0" borderId="1" xfId="0" applyNumberFormat="1" applyFont="1" applyBorder="1"/>
    <xf numFmtId="4" fontId="44" fillId="0" borderId="0" xfId="0" applyNumberFormat="1" applyFont="1"/>
    <xf numFmtId="4" fontId="39" fillId="0" borderId="1" xfId="0" applyNumberFormat="1" applyFont="1" applyBorder="1" applyAlignment="1">
      <alignment horizontal="right"/>
    </xf>
    <xf numFmtId="4" fontId="38" fillId="0" borderId="1" xfId="0" applyNumberFormat="1" applyFont="1" applyBorder="1" applyAlignment="1">
      <alignment horizontal="right"/>
    </xf>
    <xf numFmtId="4" fontId="38" fillId="0" borderId="1" xfId="0" applyNumberFormat="1" applyFont="1" applyBorder="1"/>
    <xf numFmtId="4" fontId="59" fillId="0" borderId="3" xfId="0" applyNumberFormat="1" applyFont="1" applyBorder="1"/>
    <xf numFmtId="4" fontId="59" fillId="0" borderId="3" xfId="0" applyNumberFormat="1" applyFont="1" applyBorder="1" applyAlignment="1">
      <alignment horizontal="right"/>
    </xf>
    <xf numFmtId="0" fontId="44" fillId="0" borderId="3" xfId="0" applyFont="1" applyBorder="1" applyAlignment="1">
      <alignment horizontal="right"/>
    </xf>
    <xf numFmtId="0" fontId="44" fillId="0" borderId="3" xfId="0" applyFont="1" applyBorder="1"/>
    <xf numFmtId="4" fontId="44" fillId="0" borderId="3" xfId="0" applyNumberFormat="1" applyFont="1" applyBorder="1"/>
    <xf numFmtId="4" fontId="55" fillId="0" borderId="3" xfId="0" applyNumberFormat="1" applyFont="1" applyBorder="1"/>
    <xf numFmtId="4" fontId="37" fillId="0" borderId="0" xfId="0" applyNumberFormat="1" applyFont="1"/>
    <xf numFmtId="0" fontId="59" fillId="0" borderId="2" xfId="0" applyFont="1" applyBorder="1"/>
    <xf numFmtId="0" fontId="59" fillId="0" borderId="4" xfId="0" applyFont="1" applyBorder="1"/>
    <xf numFmtId="4" fontId="59" fillId="0" borderId="2" xfId="0" applyNumberFormat="1" applyFont="1" applyBorder="1"/>
    <xf numFmtId="4" fontId="59" fillId="0" borderId="4" xfId="0" applyNumberFormat="1" applyFont="1" applyBorder="1"/>
    <xf numFmtId="0" fontId="62" fillId="0" borderId="1" xfId="0" applyFont="1" applyBorder="1"/>
    <xf numFmtId="0" fontId="36" fillId="0" borderId="1" xfId="0" applyFont="1" applyBorder="1"/>
    <xf numFmtId="0" fontId="35" fillId="0" borderId="1" xfId="0" applyFont="1" applyBorder="1"/>
    <xf numFmtId="4" fontId="35" fillId="0" borderId="1" xfId="0" applyNumberFormat="1" applyFont="1" applyBorder="1"/>
    <xf numFmtId="0" fontId="35" fillId="0" borderId="0" xfId="0" applyFont="1"/>
    <xf numFmtId="0" fontId="35" fillId="0" borderId="4" xfId="0" applyFont="1" applyBorder="1"/>
    <xf numFmtId="4" fontId="35" fillId="0" borderId="2" xfId="0" applyNumberFormat="1" applyFont="1" applyBorder="1"/>
    <xf numFmtId="4" fontId="35" fillId="0" borderId="4" xfId="0" applyNumberFormat="1" applyFont="1" applyBorder="1"/>
    <xf numFmtId="0" fontId="34" fillId="0" borderId="1" xfId="0" applyFont="1" applyBorder="1" applyAlignment="1">
      <alignment horizontal="left"/>
    </xf>
    <xf numFmtId="0" fontId="33" fillId="0" borderId="1" xfId="0" applyFont="1" applyBorder="1"/>
    <xf numFmtId="4" fontId="33" fillId="0" borderId="1" xfId="0" applyNumberFormat="1" applyFont="1" applyBorder="1"/>
    <xf numFmtId="0" fontId="33" fillId="0" borderId="0" xfId="0" applyFont="1"/>
    <xf numFmtId="0" fontId="33" fillId="0" borderId="4" xfId="0" applyFont="1" applyBorder="1"/>
    <xf numFmtId="4" fontId="33" fillId="0" borderId="2" xfId="0" applyNumberFormat="1" applyFont="1" applyBorder="1"/>
    <xf numFmtId="4" fontId="33" fillId="0" borderId="4" xfId="0" applyNumberFormat="1" applyFont="1" applyBorder="1"/>
    <xf numFmtId="0" fontId="41" fillId="0" borderId="2" xfId="0" applyFont="1" applyBorder="1"/>
    <xf numFmtId="4" fontId="32" fillId="0" borderId="1" xfId="0" applyNumberFormat="1" applyFont="1" applyBorder="1"/>
    <xf numFmtId="4" fontId="61" fillId="0" borderId="1" xfId="0" applyNumberFormat="1" applyFont="1" applyBorder="1"/>
    <xf numFmtId="0" fontId="65" fillId="0" borderId="0" xfId="0" applyFont="1"/>
    <xf numFmtId="0" fontId="66" fillId="0" borderId="0" xfId="0" applyFont="1"/>
    <xf numFmtId="0" fontId="65" fillId="0" borderId="1" xfId="0" applyFont="1" applyBorder="1"/>
    <xf numFmtId="4" fontId="65" fillId="0" borderId="1" xfId="0" applyNumberFormat="1" applyFont="1" applyBorder="1"/>
    <xf numFmtId="0" fontId="66" fillId="0" borderId="1" xfId="0" applyFont="1" applyBorder="1"/>
    <xf numFmtId="4" fontId="66" fillId="0" borderId="1" xfId="0" applyNumberFormat="1" applyFont="1" applyBorder="1"/>
    <xf numFmtId="0" fontId="31" fillId="0" borderId="2" xfId="0" applyFont="1" applyBorder="1"/>
    <xf numFmtId="0" fontId="65" fillId="0" borderId="0" xfId="0" applyFont="1" applyAlignment="1">
      <alignment horizontal="center"/>
    </xf>
    <xf numFmtId="0" fontId="65" fillId="0" borderId="0" xfId="0" applyFont="1" applyAlignment="1">
      <alignment horizontal="right"/>
    </xf>
    <xf numFmtId="4" fontId="53" fillId="0" borderId="0" xfId="0" applyNumberFormat="1" applyFont="1"/>
    <xf numFmtId="0" fontId="43" fillId="0" borderId="0" xfId="0" applyFont="1"/>
    <xf numFmtId="4" fontId="40" fillId="0" borderId="0" xfId="0" applyNumberFormat="1" applyFont="1"/>
    <xf numFmtId="0" fontId="42" fillId="0" borderId="0" xfId="0" applyFont="1" applyAlignment="1">
      <alignment horizontal="right"/>
    </xf>
    <xf numFmtId="0" fontId="42" fillId="0" borderId="0" xfId="0" applyFont="1"/>
    <xf numFmtId="4" fontId="42" fillId="0" borderId="0" xfId="0" applyNumberFormat="1" applyFont="1"/>
    <xf numFmtId="4" fontId="38" fillId="0" borderId="0" xfId="0" applyNumberFormat="1" applyFont="1"/>
    <xf numFmtId="4" fontId="30" fillId="0" borderId="1" xfId="0" applyNumberFormat="1" applyFont="1" applyBorder="1"/>
    <xf numFmtId="0" fontId="65" fillId="0" borderId="2" xfId="0" applyFont="1" applyBorder="1"/>
    <xf numFmtId="4" fontId="65" fillId="0" borderId="2" xfId="0" applyNumberFormat="1" applyFont="1" applyBorder="1"/>
    <xf numFmtId="4" fontId="65" fillId="0" borderId="4" xfId="0" applyNumberFormat="1" applyFont="1" applyBorder="1"/>
    <xf numFmtId="0" fontId="66" fillId="0" borderId="4" xfId="0" applyFont="1" applyBorder="1"/>
    <xf numFmtId="0" fontId="29" fillId="0" borderId="1" xfId="0" applyFont="1" applyBorder="1"/>
    <xf numFmtId="0" fontId="29" fillId="0" borderId="2" xfId="0" applyFont="1" applyBorder="1"/>
    <xf numFmtId="0" fontId="29" fillId="0" borderId="4" xfId="0" applyFont="1" applyBorder="1"/>
    <xf numFmtId="4" fontId="29" fillId="0" borderId="1" xfId="0" applyNumberFormat="1" applyFont="1" applyBorder="1"/>
    <xf numFmtId="4" fontId="29" fillId="0" borderId="2" xfId="0" applyNumberFormat="1" applyFont="1" applyBorder="1"/>
    <xf numFmtId="4" fontId="29" fillId="0" borderId="4" xfId="0" applyNumberFormat="1" applyFont="1" applyBorder="1"/>
    <xf numFmtId="0" fontId="29" fillId="0" borderId="0" xfId="0" applyFont="1"/>
    <xf numFmtId="0" fontId="56" fillId="0" borderId="2" xfId="0" applyFont="1" applyBorder="1"/>
    <xf numFmtId="0" fontId="56" fillId="0" borderId="4" xfId="0" applyFont="1" applyBorder="1"/>
    <xf numFmtId="4" fontId="66" fillId="0" borderId="0" xfId="0" applyNumberFormat="1" applyFont="1"/>
    <xf numFmtId="0" fontId="28" fillId="0" borderId="1" xfId="0" applyFont="1" applyBorder="1"/>
    <xf numFmtId="0" fontId="0" fillId="0" borderId="4" xfId="0" applyBorder="1"/>
    <xf numFmtId="0" fontId="33" fillId="0" borderId="2" xfId="0" applyFont="1" applyBorder="1"/>
    <xf numFmtId="0" fontId="0" fillId="0" borderId="2" xfId="0" applyBorder="1"/>
    <xf numFmtId="4" fontId="56" fillId="0" borderId="2" xfId="0" applyNumberFormat="1" applyFont="1" applyBorder="1"/>
    <xf numFmtId="4" fontId="56" fillId="0" borderId="4" xfId="0" applyNumberFormat="1" applyFont="1" applyBorder="1"/>
    <xf numFmtId="0" fontId="62" fillId="0" borderId="0" xfId="0" applyFont="1"/>
    <xf numFmtId="0" fontId="27" fillId="0" borderId="1" xfId="0" applyFont="1" applyBorder="1"/>
    <xf numFmtId="4" fontId="27" fillId="0" borderId="1" xfId="0" applyNumberFormat="1" applyFont="1" applyBorder="1"/>
    <xf numFmtId="0" fontId="27" fillId="0" borderId="0" xfId="0" applyFont="1"/>
    <xf numFmtId="0" fontId="61" fillId="0" borderId="1" xfId="0" applyFont="1" applyBorder="1"/>
    <xf numFmtId="0" fontId="61" fillId="0" borderId="2" xfId="0" applyFont="1" applyBorder="1"/>
    <xf numFmtId="0" fontId="61" fillId="0" borderId="4" xfId="0" applyFont="1" applyBorder="1"/>
    <xf numFmtId="4" fontId="61" fillId="0" borderId="2" xfId="0" applyNumberFormat="1" applyFont="1" applyBorder="1"/>
    <xf numFmtId="4" fontId="61" fillId="0" borderId="4" xfId="0" applyNumberFormat="1" applyFont="1" applyBorder="1"/>
    <xf numFmtId="0" fontId="68" fillId="0" borderId="0" xfId="0" applyFont="1"/>
    <xf numFmtId="0" fontId="68" fillId="0" borderId="1" xfId="0" applyFont="1" applyBorder="1"/>
    <xf numFmtId="0" fontId="68" fillId="0" borderId="2" xfId="0" applyFont="1" applyBorder="1"/>
    <xf numFmtId="0" fontId="68" fillId="0" borderId="4" xfId="0" applyFont="1" applyBorder="1"/>
    <xf numFmtId="4" fontId="68" fillId="0" borderId="1" xfId="0" applyNumberFormat="1" applyFont="1" applyBorder="1"/>
    <xf numFmtId="4" fontId="68" fillId="0" borderId="2" xfId="0" applyNumberFormat="1" applyFont="1" applyBorder="1"/>
    <xf numFmtId="4" fontId="68" fillId="0" borderId="4" xfId="0" applyNumberFormat="1" applyFont="1" applyBorder="1"/>
    <xf numFmtId="0" fontId="27" fillId="0" borderId="4" xfId="0" applyFont="1" applyBorder="1"/>
    <xf numFmtId="4" fontId="27" fillId="0" borderId="2" xfId="0" applyNumberFormat="1" applyFont="1" applyBorder="1"/>
    <xf numFmtId="0" fontId="63" fillId="0" borderId="0" xfId="0" applyFont="1"/>
    <xf numFmtId="0" fontId="26" fillId="0" borderId="1" xfId="0" applyFont="1" applyBorder="1"/>
    <xf numFmtId="4" fontId="26" fillId="0" borderId="1" xfId="0" applyNumberFormat="1" applyFont="1" applyBorder="1"/>
    <xf numFmtId="0" fontId="26" fillId="0" borderId="0" xfId="0" applyFont="1"/>
    <xf numFmtId="0" fontId="50" fillId="0" borderId="2" xfId="0" applyFont="1" applyBorder="1"/>
    <xf numFmtId="0" fontId="25" fillId="0" borderId="2" xfId="0" applyFont="1" applyBorder="1"/>
    <xf numFmtId="0" fontId="25" fillId="0" borderId="1" xfId="0" applyFont="1" applyBorder="1"/>
    <xf numFmtId="0" fontId="25" fillId="0" borderId="4" xfId="0" applyFont="1" applyBorder="1"/>
    <xf numFmtId="4" fontId="25" fillId="0" borderId="1" xfId="0" applyNumberFormat="1" applyFont="1" applyBorder="1"/>
    <xf numFmtId="4" fontId="25" fillId="0" borderId="2" xfId="0" applyNumberFormat="1" applyFont="1" applyBorder="1"/>
    <xf numFmtId="0" fontId="25" fillId="0" borderId="0" xfId="0" applyFont="1"/>
    <xf numFmtId="0" fontId="61" fillId="0" borderId="6" xfId="0" applyFont="1" applyBorder="1"/>
    <xf numFmtId="0" fontId="61" fillId="0" borderId="7" xfId="0" applyFont="1" applyBorder="1"/>
    <xf numFmtId="0" fontId="61" fillId="0" borderId="8" xfId="0" applyFont="1" applyBorder="1"/>
    <xf numFmtId="4" fontId="61" fillId="0" borderId="6" xfId="0" applyNumberFormat="1" applyFont="1" applyBorder="1"/>
    <xf numFmtId="4" fontId="61" fillId="0" borderId="7" xfId="0" applyNumberFormat="1" applyFont="1" applyBorder="1"/>
    <xf numFmtId="4" fontId="61" fillId="0" borderId="8" xfId="0" applyNumberFormat="1" applyFont="1" applyBorder="1"/>
    <xf numFmtId="0" fontId="24" fillId="0" borderId="2" xfId="0" applyFont="1" applyBorder="1"/>
    <xf numFmtId="0" fontId="24" fillId="0" borderId="1" xfId="0" applyFont="1" applyBorder="1"/>
    <xf numFmtId="0" fontId="24" fillId="0" borderId="4" xfId="0" applyFont="1" applyBorder="1"/>
    <xf numFmtId="4" fontId="24" fillId="0" borderId="1" xfId="0" applyNumberFormat="1" applyFont="1" applyBorder="1"/>
    <xf numFmtId="4" fontId="24" fillId="0" borderId="2" xfId="0" applyNumberFormat="1" applyFont="1" applyBorder="1"/>
    <xf numFmtId="4" fontId="24" fillId="0" borderId="4" xfId="0" applyNumberFormat="1" applyFont="1" applyBorder="1"/>
    <xf numFmtId="0" fontId="24" fillId="0" borderId="0" xfId="0" applyFont="1"/>
    <xf numFmtId="0" fontId="62" fillId="0" borderId="1" xfId="0" applyFont="1" applyBorder="1" applyAlignment="1">
      <alignment horizontal="center" wrapText="1"/>
    </xf>
    <xf numFmtId="0" fontId="62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right"/>
    </xf>
    <xf numFmtId="0" fontId="70" fillId="0" borderId="0" xfId="0" applyFont="1"/>
    <xf numFmtId="4" fontId="70" fillId="0" borderId="0" xfId="0" applyNumberFormat="1" applyFont="1"/>
    <xf numFmtId="4" fontId="71" fillId="0" borderId="0" xfId="0" applyNumberFormat="1" applyFont="1"/>
    <xf numFmtId="0" fontId="65" fillId="0" borderId="1" xfId="0" applyFont="1" applyBorder="1" applyAlignment="1">
      <alignment horizontal="center" wrapText="1"/>
    </xf>
    <xf numFmtId="0" fontId="65" fillId="0" borderId="1" xfId="0" applyFont="1" applyBorder="1" applyAlignment="1">
      <alignment horizontal="center" vertical="center" wrapText="1"/>
    </xf>
    <xf numFmtId="0" fontId="22" fillId="0" borderId="0" xfId="0" applyFont="1"/>
    <xf numFmtId="4" fontId="22" fillId="0" borderId="1" xfId="0" applyNumberFormat="1" applyFont="1" applyBorder="1"/>
    <xf numFmtId="0" fontId="22" fillId="0" borderId="1" xfId="0" applyFont="1" applyBorder="1"/>
    <xf numFmtId="0" fontId="72" fillId="0" borderId="0" xfId="0" applyFont="1"/>
    <xf numFmtId="4" fontId="72" fillId="0" borderId="0" xfId="0" applyNumberFormat="1" applyFont="1"/>
    <xf numFmtId="4" fontId="73" fillId="0" borderId="0" xfId="0" applyNumberFormat="1" applyFont="1"/>
    <xf numFmtId="0" fontId="74" fillId="0" borderId="0" xfId="0" applyFont="1" applyAlignment="1">
      <alignment horizontal="right"/>
    </xf>
    <xf numFmtId="0" fontId="75" fillId="0" borderId="0" xfId="0" applyFont="1"/>
    <xf numFmtId="0" fontId="76" fillId="0" borderId="0" xfId="0" applyFont="1"/>
    <xf numFmtId="4" fontId="76" fillId="0" borderId="0" xfId="0" applyNumberFormat="1" applyFont="1"/>
    <xf numFmtId="4" fontId="77" fillId="0" borderId="0" xfId="0" applyNumberFormat="1" applyFont="1"/>
    <xf numFmtId="4" fontId="78" fillId="0" borderId="0" xfId="0" applyNumberFormat="1" applyFont="1" applyAlignment="1">
      <alignment horizontal="right"/>
    </xf>
    <xf numFmtId="4" fontId="79" fillId="0" borderId="0" xfId="0" applyNumberFormat="1" applyFont="1"/>
    <xf numFmtId="0" fontId="79" fillId="0" borderId="0" xfId="0" applyFont="1"/>
    <xf numFmtId="0" fontId="80" fillId="0" borderId="0" xfId="0" applyFont="1"/>
    <xf numFmtId="4" fontId="80" fillId="0" borderId="0" xfId="0" applyNumberFormat="1" applyFont="1"/>
    <xf numFmtId="4" fontId="81" fillId="0" borderId="0" xfId="0" applyNumberFormat="1" applyFont="1"/>
    <xf numFmtId="0" fontId="82" fillId="0" borderId="0" xfId="0" applyFont="1"/>
    <xf numFmtId="0" fontId="83" fillId="0" borderId="0" xfId="0" applyFont="1"/>
    <xf numFmtId="0" fontId="84" fillId="0" borderId="1" xfId="0" applyFont="1" applyBorder="1"/>
    <xf numFmtId="4" fontId="84" fillId="0" borderId="1" xfId="0" applyNumberFormat="1" applyFont="1" applyBorder="1"/>
    <xf numFmtId="0" fontId="85" fillId="0" borderId="0" xfId="0" applyFont="1"/>
    <xf numFmtId="0" fontId="86" fillId="0" borderId="1" xfId="0" applyFont="1" applyBorder="1"/>
    <xf numFmtId="4" fontId="86" fillId="0" borderId="1" xfId="0" applyNumberFormat="1" applyFont="1" applyBorder="1"/>
    <xf numFmtId="0" fontId="87" fillId="0" borderId="0" xfId="0" applyFont="1"/>
    <xf numFmtId="0" fontId="88" fillId="0" borderId="1" xfId="0" applyFont="1" applyBorder="1"/>
    <xf numFmtId="4" fontId="88" fillId="0" borderId="1" xfId="0" applyNumberFormat="1" applyFont="1" applyBorder="1"/>
    <xf numFmtId="0" fontId="89" fillId="0" borderId="0" xfId="0" applyFont="1"/>
    <xf numFmtId="0" fontId="90" fillId="0" borderId="0" xfId="0" applyFont="1"/>
    <xf numFmtId="0" fontId="78" fillId="0" borderId="1" xfId="0" applyFont="1" applyBorder="1"/>
    <xf numFmtId="4" fontId="78" fillId="0" borderId="1" xfId="0" applyNumberFormat="1" applyFont="1" applyBorder="1"/>
    <xf numFmtId="0" fontId="91" fillId="0" borderId="0" xfId="0" applyFont="1"/>
    <xf numFmtId="0" fontId="74" fillId="0" borderId="1" xfId="0" applyFont="1" applyBorder="1"/>
    <xf numFmtId="4" fontId="74" fillId="0" borderId="1" xfId="0" applyNumberFormat="1" applyFont="1" applyBorder="1"/>
    <xf numFmtId="0" fontId="74" fillId="0" borderId="2" xfId="0" applyFont="1" applyBorder="1"/>
    <xf numFmtId="0" fontId="74" fillId="0" borderId="4" xfId="0" applyFont="1" applyBorder="1"/>
    <xf numFmtId="4" fontId="74" fillId="0" borderId="2" xfId="0" applyNumberFormat="1" applyFont="1" applyBorder="1"/>
    <xf numFmtId="4" fontId="74" fillId="0" borderId="4" xfId="0" applyNumberFormat="1" applyFont="1" applyBorder="1"/>
    <xf numFmtId="0" fontId="74" fillId="0" borderId="0" xfId="0" applyFont="1"/>
    <xf numFmtId="0" fontId="92" fillId="0" borderId="1" xfId="0" applyFont="1" applyBorder="1"/>
    <xf numFmtId="4" fontId="92" fillId="0" borderId="1" xfId="0" applyNumberFormat="1" applyFont="1" applyBorder="1"/>
    <xf numFmtId="0" fontId="93" fillId="0" borderId="0" xfId="0" applyFont="1"/>
    <xf numFmtId="0" fontId="94" fillId="0" borderId="1" xfId="0" applyFont="1" applyBorder="1"/>
    <xf numFmtId="4" fontId="94" fillId="0" borderId="1" xfId="0" applyNumberFormat="1" applyFont="1" applyBorder="1"/>
    <xf numFmtId="0" fontId="95" fillId="0" borderId="0" xfId="0" applyFont="1"/>
    <xf numFmtId="49" fontId="62" fillId="0" borderId="1" xfId="0" applyNumberFormat="1" applyFont="1" applyBorder="1" applyAlignment="1">
      <alignment horizontal="left"/>
    </xf>
    <xf numFmtId="49" fontId="61" fillId="0" borderId="1" xfId="0" applyNumberFormat="1" applyFont="1" applyBorder="1"/>
    <xf numFmtId="49" fontId="61" fillId="0" borderId="1" xfId="0" applyNumberFormat="1" applyFont="1" applyBorder="1" applyAlignment="1">
      <alignment horizontal="right"/>
    </xf>
    <xf numFmtId="0" fontId="61" fillId="0" borderId="1" xfId="0" applyFont="1" applyBorder="1" applyAlignment="1">
      <alignment horizontal="center"/>
    </xf>
    <xf numFmtId="49" fontId="61" fillId="0" borderId="1" xfId="0" applyNumberFormat="1" applyFont="1" applyBorder="1" applyAlignment="1">
      <alignment horizontal="left"/>
    </xf>
    <xf numFmtId="49" fontId="62" fillId="0" borderId="1" xfId="0" applyNumberFormat="1" applyFont="1" applyBorder="1"/>
    <xf numFmtId="49" fontId="62" fillId="0" borderId="0" xfId="0" applyNumberFormat="1" applyFont="1"/>
    <xf numFmtId="0" fontId="62" fillId="0" borderId="1" xfId="0" applyFont="1" applyBorder="1" applyAlignment="1">
      <alignment horizontal="left"/>
    </xf>
    <xf numFmtId="4" fontId="62" fillId="0" borderId="1" xfId="0" applyNumberFormat="1" applyFont="1" applyBorder="1" applyAlignment="1">
      <alignment horizontal="right"/>
    </xf>
    <xf numFmtId="0" fontId="62" fillId="0" borderId="0" xfId="0" applyFont="1" applyAlignment="1">
      <alignment horizontal="right"/>
    </xf>
    <xf numFmtId="0" fontId="21" fillId="0" borderId="2" xfId="0" applyFont="1" applyBorder="1"/>
    <xf numFmtId="4" fontId="20" fillId="0" borderId="1" xfId="0" applyNumberFormat="1" applyFont="1" applyBorder="1"/>
    <xf numFmtId="4" fontId="20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64" fillId="0" borderId="1" xfId="0" applyFont="1" applyBorder="1"/>
    <xf numFmtId="0" fontId="64" fillId="0" borderId="2" xfId="0" applyFont="1" applyBorder="1"/>
    <xf numFmtId="4" fontId="64" fillId="0" borderId="1" xfId="0" applyNumberFormat="1" applyFont="1" applyBorder="1"/>
    <xf numFmtId="4" fontId="69" fillId="0" borderId="1" xfId="0" applyNumberFormat="1" applyFont="1" applyBorder="1"/>
    <xf numFmtId="4" fontId="64" fillId="0" borderId="2" xfId="0" applyNumberFormat="1" applyFont="1" applyBorder="1"/>
    <xf numFmtId="4" fontId="64" fillId="0" borderId="4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" fontId="0" fillId="0" borderId="6" xfId="0" applyNumberFormat="1" applyBorder="1"/>
    <xf numFmtId="4" fontId="59" fillId="0" borderId="7" xfId="0" applyNumberFormat="1" applyFont="1" applyBorder="1"/>
    <xf numFmtId="4" fontId="59" fillId="0" borderId="8" xfId="0" applyNumberFormat="1" applyFont="1" applyBorder="1"/>
    <xf numFmtId="0" fontId="18" fillId="0" borderId="1" xfId="0" applyFont="1" applyBorder="1"/>
    <xf numFmtId="4" fontId="18" fillId="0" borderId="1" xfId="0" applyNumberFormat="1" applyFont="1" applyBorder="1"/>
    <xf numFmtId="0" fontId="18" fillId="0" borderId="0" xfId="0" applyFont="1"/>
    <xf numFmtId="0" fontId="17" fillId="0" borderId="1" xfId="0" applyFont="1" applyBorder="1"/>
    <xf numFmtId="4" fontId="17" fillId="0" borderId="1" xfId="0" applyNumberFormat="1" applyFont="1" applyBorder="1"/>
    <xf numFmtId="0" fontId="17" fillId="0" borderId="0" xfId="0" applyFont="1"/>
    <xf numFmtId="0" fontId="61" fillId="0" borderId="1" xfId="0" applyFont="1" applyBorder="1" applyAlignment="1">
      <alignment horizontal="left"/>
    </xf>
    <xf numFmtId="49" fontId="59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62" fillId="0" borderId="1" xfId="0" applyFont="1" applyBorder="1" applyAlignment="1">
      <alignment horizontal="right"/>
    </xf>
    <xf numFmtId="0" fontId="61" fillId="0" borderId="1" xfId="0" applyFont="1" applyBorder="1" applyAlignment="1">
      <alignment horizontal="right"/>
    </xf>
    <xf numFmtId="4" fontId="61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2" xfId="0" applyFont="1" applyBorder="1"/>
    <xf numFmtId="0" fontId="16" fillId="0" borderId="4" xfId="0" applyFont="1" applyBorder="1"/>
    <xf numFmtId="4" fontId="16" fillId="0" borderId="1" xfId="0" applyNumberFormat="1" applyFont="1" applyBorder="1"/>
    <xf numFmtId="4" fontId="16" fillId="0" borderId="2" xfId="0" applyNumberFormat="1" applyFont="1" applyBorder="1"/>
    <xf numFmtId="4" fontId="16" fillId="0" borderId="4" xfId="0" applyNumberFormat="1" applyFont="1" applyBorder="1"/>
    <xf numFmtId="0" fontId="16" fillId="0" borderId="0" xfId="0" applyFont="1"/>
    <xf numFmtId="0" fontId="15" fillId="0" borderId="2" xfId="0" applyFont="1" applyBorder="1"/>
    <xf numFmtId="0" fontId="15" fillId="0" borderId="1" xfId="0" applyFont="1" applyBorder="1"/>
    <xf numFmtId="4" fontId="15" fillId="0" borderId="1" xfId="0" applyNumberFormat="1" applyFont="1" applyBorder="1"/>
    <xf numFmtId="0" fontId="15" fillId="0" borderId="0" xfId="0" applyFont="1"/>
    <xf numFmtId="4" fontId="14" fillId="0" borderId="1" xfId="0" applyNumberFormat="1" applyFont="1" applyBorder="1"/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6" fillId="0" borderId="1" xfId="0" applyFont="1" applyBorder="1" applyAlignment="1">
      <alignment horizontal="center"/>
    </xf>
    <xf numFmtId="0" fontId="96" fillId="0" borderId="1" xfId="0" applyFont="1" applyBorder="1" applyAlignment="1">
      <alignment horizontal="left"/>
    </xf>
    <xf numFmtId="4" fontId="96" fillId="0" borderId="1" xfId="0" applyNumberFormat="1" applyFont="1" applyBorder="1" applyAlignment="1">
      <alignment horizontal="right"/>
    </xf>
    <xf numFmtId="0" fontId="97" fillId="0" borderId="0" xfId="0" applyFont="1"/>
    <xf numFmtId="0" fontId="96" fillId="0" borderId="1" xfId="0" applyFont="1" applyBorder="1"/>
    <xf numFmtId="4" fontId="96" fillId="0" borderId="1" xfId="0" applyNumberFormat="1" applyFont="1" applyBorder="1"/>
    <xf numFmtId="49" fontId="96" fillId="0" borderId="1" xfId="0" applyNumberFormat="1" applyFont="1" applyBorder="1"/>
    <xf numFmtId="4" fontId="98" fillId="0" borderId="1" xfId="0" applyNumberFormat="1" applyFont="1" applyBorder="1"/>
    <xf numFmtId="0" fontId="99" fillId="0" borderId="0" xfId="0" applyFont="1"/>
    <xf numFmtId="0" fontId="98" fillId="0" borderId="1" xfId="0" applyFont="1" applyBorder="1"/>
    <xf numFmtId="0" fontId="98" fillId="0" borderId="2" xfId="0" applyFont="1" applyBorder="1"/>
    <xf numFmtId="0" fontId="99" fillId="0" borderId="4" xfId="0" applyFont="1" applyBorder="1"/>
    <xf numFmtId="4" fontId="98" fillId="0" borderId="2" xfId="0" applyNumberFormat="1" applyFont="1" applyBorder="1"/>
    <xf numFmtId="4" fontId="98" fillId="0" borderId="4" xfId="0" applyNumberFormat="1" applyFont="1" applyBorder="1"/>
    <xf numFmtId="0" fontId="98" fillId="0" borderId="4" xfId="0" applyFont="1" applyBorder="1"/>
    <xf numFmtId="0" fontId="98" fillId="0" borderId="0" xfId="0" applyFont="1"/>
    <xf numFmtId="4" fontId="100" fillId="0" borderId="4" xfId="0" applyNumberFormat="1" applyFont="1" applyBorder="1"/>
    <xf numFmtId="0" fontId="11" fillId="0" borderId="1" xfId="0" applyFont="1" applyBorder="1"/>
    <xf numFmtId="4" fontId="11" fillId="0" borderId="1" xfId="0" applyNumberFormat="1" applyFont="1" applyBorder="1"/>
    <xf numFmtId="0" fontId="10" fillId="0" borderId="2" xfId="0" applyFont="1" applyBorder="1"/>
    <xf numFmtId="0" fontId="10" fillId="0" borderId="1" xfId="0" applyFont="1" applyBorder="1"/>
    <xf numFmtId="0" fontId="10" fillId="0" borderId="4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9" fillId="0" borderId="4" xfId="0" applyFont="1" applyBorder="1"/>
    <xf numFmtId="4" fontId="9" fillId="0" borderId="1" xfId="0" applyNumberFormat="1" applyFont="1" applyBorder="1"/>
    <xf numFmtId="4" fontId="9" fillId="0" borderId="2" xfId="0" applyNumberFormat="1" applyFont="1" applyBorder="1"/>
    <xf numFmtId="4" fontId="9" fillId="0" borderId="4" xfId="0" applyNumberFormat="1" applyFont="1" applyBorder="1"/>
    <xf numFmtId="0" fontId="9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4" xfId="0" applyFont="1" applyBorder="1"/>
    <xf numFmtId="4" fontId="8" fillId="0" borderId="1" xfId="0" applyNumberFormat="1" applyFont="1" applyBorder="1"/>
    <xf numFmtId="4" fontId="8" fillId="0" borderId="2" xfId="0" applyNumberFormat="1" applyFont="1" applyBorder="1"/>
    <xf numFmtId="4" fontId="8" fillId="0" borderId="4" xfId="0" applyNumberFormat="1" applyFont="1" applyBorder="1"/>
    <xf numFmtId="0" fontId="8" fillId="0" borderId="0" xfId="0" applyFont="1"/>
    <xf numFmtId="4" fontId="7" fillId="0" borderId="1" xfId="0" applyNumberFormat="1" applyFont="1" applyBorder="1"/>
    <xf numFmtId="0" fontId="6" fillId="0" borderId="1" xfId="0" applyFont="1" applyBorder="1"/>
    <xf numFmtId="4" fontId="6" fillId="0" borderId="1" xfId="0" applyNumberFormat="1" applyFont="1" applyBorder="1"/>
    <xf numFmtId="0" fontId="6" fillId="0" borderId="0" xfId="0" applyFont="1"/>
    <xf numFmtId="4" fontId="59" fillId="0" borderId="1" xfId="0" applyNumberFormat="1" applyFont="1" applyBorder="1" applyAlignment="1">
      <alignment wrapText="1"/>
    </xf>
    <xf numFmtId="49" fontId="101" fillId="0" borderId="1" xfId="0" applyNumberFormat="1" applyFont="1" applyBorder="1"/>
    <xf numFmtId="0" fontId="101" fillId="0" borderId="2" xfId="0" applyFont="1" applyBorder="1"/>
    <xf numFmtId="0" fontId="102" fillId="0" borderId="4" xfId="0" applyFont="1" applyBorder="1"/>
    <xf numFmtId="4" fontId="101" fillId="0" borderId="1" xfId="0" applyNumberFormat="1" applyFont="1" applyBorder="1"/>
    <xf numFmtId="4" fontId="101" fillId="0" borderId="2" xfId="0" applyNumberFormat="1" applyFont="1" applyBorder="1"/>
    <xf numFmtId="4" fontId="101" fillId="0" borderId="4" xfId="0" applyNumberFormat="1" applyFont="1" applyBorder="1"/>
    <xf numFmtId="0" fontId="102" fillId="0" borderId="0" xfId="0" applyFont="1"/>
    <xf numFmtId="0" fontId="0" fillId="0" borderId="1" xfId="0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4" fontId="4" fillId="0" borderId="1" xfId="0" applyNumberFormat="1" applyFont="1" applyBorder="1"/>
    <xf numFmtId="4" fontId="4" fillId="0" borderId="2" xfId="0" applyNumberFormat="1" applyFont="1" applyBorder="1"/>
    <xf numFmtId="4" fontId="4" fillId="0" borderId="4" xfId="0" applyNumberFormat="1" applyFont="1" applyBorder="1"/>
    <xf numFmtId="0" fontId="4" fillId="0" borderId="0" xfId="0" applyFont="1"/>
    <xf numFmtId="4" fontId="62" fillId="0" borderId="4" xfId="0" applyNumberFormat="1" applyFont="1" applyBorder="1"/>
    <xf numFmtId="4" fontId="69" fillId="0" borderId="4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4" xfId="0" applyNumberFormat="1" applyFont="1" applyBorder="1"/>
    <xf numFmtId="0" fontId="3" fillId="0" borderId="0" xfId="0" applyFont="1"/>
    <xf numFmtId="0" fontId="33" fillId="0" borderId="5" xfId="0" applyFont="1" applyBorder="1"/>
    <xf numFmtId="0" fontId="98" fillId="0" borderId="2" xfId="0" applyFont="1" applyBorder="1"/>
    <xf numFmtId="0" fontId="99" fillId="0" borderId="4" xfId="0" applyFont="1" applyBorder="1"/>
    <xf numFmtId="4" fontId="98" fillId="0" borderId="2" xfId="0" applyNumberFormat="1" applyFont="1" applyBorder="1"/>
    <xf numFmtId="4" fontId="98" fillId="0" borderId="4" xfId="0" applyNumberFormat="1" applyFont="1" applyBorder="1"/>
    <xf numFmtId="0" fontId="65" fillId="0" borderId="2" xfId="0" applyFont="1" applyBorder="1"/>
    <xf numFmtId="0" fontId="66" fillId="0" borderId="4" xfId="0" applyFont="1" applyBorder="1"/>
    <xf numFmtId="4" fontId="65" fillId="0" borderId="2" xfId="0" applyNumberFormat="1" applyFont="1" applyBorder="1"/>
    <xf numFmtId="4" fontId="65" fillId="0" borderId="4" xfId="0" applyNumberFormat="1" applyFont="1" applyBorder="1"/>
    <xf numFmtId="0" fontId="59" fillId="0" borderId="2" xfId="0" applyFont="1" applyBorder="1"/>
    <xf numFmtId="0" fontId="59" fillId="0" borderId="4" xfId="0" applyFont="1" applyBorder="1"/>
    <xf numFmtId="4" fontId="59" fillId="0" borderId="2" xfId="0" applyNumberFormat="1" applyFont="1" applyBorder="1"/>
    <xf numFmtId="4" fontId="59" fillId="0" borderId="4" xfId="0" applyNumberFormat="1" applyFont="1" applyBorder="1"/>
    <xf numFmtId="0" fontId="0" fillId="0" borderId="4" xfId="0" applyBorder="1"/>
    <xf numFmtId="0" fontId="4" fillId="0" borderId="2" xfId="0" applyFont="1" applyBorder="1"/>
    <xf numFmtId="0" fontId="56" fillId="0" borderId="4" xfId="0" applyFont="1" applyBorder="1"/>
    <xf numFmtId="0" fontId="56" fillId="0" borderId="2" xfId="0" applyFont="1" applyBorder="1"/>
    <xf numFmtId="0" fontId="59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9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8" fillId="0" borderId="2" xfId="0" applyFont="1" applyBorder="1"/>
    <xf numFmtId="0" fontId="79" fillId="0" borderId="4" xfId="0" applyFont="1" applyBorder="1"/>
    <xf numFmtId="0" fontId="92" fillId="0" borderId="2" xfId="0" applyFont="1" applyBorder="1"/>
    <xf numFmtId="0" fontId="93" fillId="0" borderId="4" xfId="0" applyFont="1" applyBorder="1"/>
    <xf numFmtId="0" fontId="98" fillId="0" borderId="4" xfId="0" applyFont="1" applyBorder="1"/>
    <xf numFmtId="4" fontId="78" fillId="0" borderId="2" xfId="0" applyNumberFormat="1" applyFont="1" applyBorder="1"/>
    <xf numFmtId="4" fontId="78" fillId="0" borderId="4" xfId="0" applyNumberFormat="1" applyFont="1" applyBorder="1"/>
    <xf numFmtId="0" fontId="0" fillId="0" borderId="2" xfId="0" applyBorder="1"/>
    <xf numFmtId="4" fontId="74" fillId="0" borderId="2" xfId="0" applyNumberFormat="1" applyFont="1" applyBorder="1"/>
    <xf numFmtId="4" fontId="74" fillId="0" borderId="4" xfId="0" applyNumberFormat="1" applyFont="1" applyBorder="1"/>
    <xf numFmtId="0" fontId="74" fillId="0" borderId="2" xfId="0" applyFont="1" applyBorder="1"/>
    <xf numFmtId="0" fontId="74" fillId="0" borderId="4" xfId="0" applyFont="1" applyBorder="1"/>
    <xf numFmtId="0" fontId="75" fillId="0" borderId="4" xfId="0" applyFont="1" applyBorder="1"/>
    <xf numFmtId="0" fontId="84" fillId="0" borderId="2" xfId="0" applyFont="1" applyBorder="1"/>
    <xf numFmtId="0" fontId="84" fillId="0" borderId="4" xfId="0" applyFont="1" applyBorder="1"/>
    <xf numFmtId="4" fontId="84" fillId="0" borderId="2" xfId="0" applyNumberFormat="1" applyFont="1" applyBorder="1"/>
    <xf numFmtId="4" fontId="84" fillId="0" borderId="4" xfId="0" applyNumberFormat="1" applyFont="1" applyBorder="1"/>
    <xf numFmtId="0" fontId="0" fillId="0" borderId="3" xfId="0" applyBorder="1"/>
    <xf numFmtId="0" fontId="59" fillId="0" borderId="3" xfId="0" applyFont="1" applyBorder="1"/>
    <xf numFmtId="4" fontId="0" fillId="0" borderId="2" xfId="0" applyNumberFormat="1" applyBorder="1"/>
    <xf numFmtId="4" fontId="0" fillId="0" borderId="4" xfId="0" applyNumberFormat="1" applyBorder="1"/>
    <xf numFmtId="0" fontId="86" fillId="0" borderId="2" xfId="0" applyFont="1" applyBorder="1"/>
    <xf numFmtId="0" fontId="86" fillId="0" borderId="4" xfId="0" applyFont="1" applyBorder="1"/>
    <xf numFmtId="4" fontId="86" fillId="0" borderId="2" xfId="0" applyNumberFormat="1" applyFont="1" applyBorder="1"/>
    <xf numFmtId="4" fontId="86" fillId="0" borderId="4" xfId="0" applyNumberFormat="1" applyFont="1" applyBorder="1"/>
    <xf numFmtId="0" fontId="9" fillId="0" borderId="2" xfId="0" applyFont="1" applyBorder="1"/>
    <xf numFmtId="0" fontId="9" fillId="0" borderId="4" xfId="0" applyFont="1" applyBorder="1"/>
    <xf numFmtId="4" fontId="9" fillId="0" borderId="2" xfId="0" applyNumberFormat="1" applyFont="1" applyBorder="1"/>
    <xf numFmtId="4" fontId="9" fillId="0" borderId="4" xfId="0" applyNumberFormat="1" applyFont="1" applyBorder="1"/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59" fillId="0" borderId="2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98" fillId="0" borderId="3" xfId="0" applyFont="1" applyBorder="1"/>
    <xf numFmtId="0" fontId="88" fillId="0" borderId="2" xfId="0" applyFont="1" applyBorder="1"/>
    <xf numFmtId="0" fontId="88" fillId="0" borderId="4" xfId="0" applyFont="1" applyBorder="1"/>
    <xf numFmtId="4" fontId="88" fillId="0" borderId="2" xfId="0" applyNumberFormat="1" applyFont="1" applyBorder="1"/>
    <xf numFmtId="4" fontId="88" fillId="0" borderId="4" xfId="0" applyNumberFormat="1" applyFont="1" applyBorder="1"/>
    <xf numFmtId="0" fontId="0" fillId="0" borderId="0" xfId="0" applyAlignment="1">
      <alignment horizontal="center"/>
    </xf>
    <xf numFmtId="0" fontId="33" fillId="0" borderId="2" xfId="0" applyFont="1" applyBorder="1"/>
    <xf numFmtId="0" fontId="96" fillId="0" borderId="2" xfId="0" applyFont="1" applyBorder="1" applyAlignment="1">
      <alignment wrapText="1"/>
    </xf>
    <xf numFmtId="0" fontId="96" fillId="0" borderId="4" xfId="0" applyFont="1" applyBorder="1" applyAlignment="1">
      <alignment wrapText="1"/>
    </xf>
    <xf numFmtId="4" fontId="96" fillId="0" borderId="2" xfId="0" applyNumberFormat="1" applyFont="1" applyBorder="1"/>
    <xf numFmtId="4" fontId="96" fillId="0" borderId="4" xfId="0" applyNumberFormat="1" applyFont="1" applyBorder="1"/>
    <xf numFmtId="4" fontId="94" fillId="0" borderId="2" xfId="0" applyNumberFormat="1" applyFont="1" applyBorder="1"/>
    <xf numFmtId="4" fontId="94" fillId="0" borderId="4" xfId="0" applyNumberFormat="1" applyFont="1" applyBorder="1"/>
    <xf numFmtId="0" fontId="65" fillId="0" borderId="4" xfId="0" applyFont="1" applyBorder="1"/>
    <xf numFmtId="4" fontId="56" fillId="0" borderId="2" xfId="0" applyNumberFormat="1" applyFont="1" applyBorder="1"/>
    <xf numFmtId="4" fontId="56" fillId="0" borderId="4" xfId="0" applyNumberFormat="1" applyFont="1" applyBorder="1"/>
    <xf numFmtId="0" fontId="61" fillId="0" borderId="2" xfId="0" applyFont="1" applyBorder="1"/>
    <xf numFmtId="0" fontId="61" fillId="0" borderId="4" xfId="0" applyFont="1" applyBorder="1"/>
    <xf numFmtId="4" fontId="61" fillId="0" borderId="2" xfId="0" applyNumberFormat="1" applyFont="1" applyBorder="1"/>
    <xf numFmtId="4" fontId="61" fillId="0" borderId="4" xfId="0" applyNumberFormat="1" applyFont="1" applyBorder="1"/>
    <xf numFmtId="0" fontId="50" fillId="0" borderId="2" xfId="0" applyFont="1" applyBorder="1"/>
    <xf numFmtId="4" fontId="98" fillId="0" borderId="2" xfId="1" applyNumberFormat="1" applyFont="1" applyFill="1" applyBorder="1" applyAlignment="1"/>
    <xf numFmtId="4" fontId="98" fillId="0" borderId="4" xfId="1" applyNumberFormat="1" applyFont="1" applyFill="1" applyBorder="1" applyAlignment="1"/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4" fillId="0" borderId="2" xfId="0" applyFont="1" applyBorder="1"/>
    <xf numFmtId="0" fontId="94" fillId="0" borderId="4" xfId="0" applyFont="1" applyBorder="1"/>
    <xf numFmtId="0" fontId="59" fillId="0" borderId="0" xfId="0" applyFont="1" applyAlignment="1">
      <alignment horizontal="left"/>
    </xf>
    <xf numFmtId="4" fontId="92" fillId="0" borderId="2" xfId="0" applyNumberFormat="1" applyFont="1" applyBorder="1"/>
    <xf numFmtId="4" fontId="92" fillId="0" borderId="4" xfId="0" applyNumberFormat="1" applyFont="1" applyBorder="1"/>
  </cellXfs>
  <cellStyles count="2">
    <cellStyle name="Loše" xfId="1" builtinId="27"/>
    <cellStyle name="Normalno" xfId="0" builtinId="0"/>
  </cellStyles>
  <dxfs count="0"/>
  <tableStyles count="0" defaultTableStyle="TableStyleMedium2" defaultPivotStyle="PivotStyleMedium9"/>
  <colors>
    <mruColors>
      <color rgb="FF006666"/>
      <color rgb="FF990099"/>
      <color rgb="FFCC3399"/>
      <color rgb="FF008080"/>
      <color rgb="FF804238"/>
      <color rgb="FF336600"/>
      <color rgb="FFFF9900"/>
      <color rgb="FF2329A1"/>
      <color rgb="FF007635"/>
      <color rgb="FF224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769"/>
  <sheetViews>
    <sheetView tabSelected="1" view="pageBreakPreview" topLeftCell="A758" zoomScale="160" zoomScaleNormal="130" zoomScaleSheetLayoutView="160" zoomScalePageLayoutView="130" workbookViewId="0">
      <selection activeCell="E769" sqref="E769:G769"/>
    </sheetView>
  </sheetViews>
  <sheetFormatPr defaultRowHeight="15" x14ac:dyDescent="0.25"/>
  <cols>
    <col min="1" max="1" width="9.85546875" customWidth="1"/>
    <col min="2" max="2" width="50.5703125" customWidth="1"/>
    <col min="3" max="4" width="14.85546875" customWidth="1"/>
    <col min="5" max="5" width="15.7109375" customWidth="1"/>
    <col min="6" max="6" width="12" customWidth="1"/>
    <col min="7" max="7" width="9.42578125" customWidth="1"/>
  </cols>
  <sheetData>
    <row r="1" spans="1:7" x14ac:dyDescent="0.25">
      <c r="A1" t="s">
        <v>253</v>
      </c>
    </row>
    <row r="2" spans="1:7" x14ac:dyDescent="0.25">
      <c r="A2" t="s">
        <v>370</v>
      </c>
    </row>
    <row r="4" spans="1:7" ht="18.75" x14ac:dyDescent="0.3">
      <c r="A4" s="403" t="s">
        <v>343</v>
      </c>
      <c r="B4" s="403"/>
      <c r="C4" s="403"/>
      <c r="D4" s="403"/>
      <c r="E4" s="403"/>
      <c r="F4" s="403"/>
      <c r="G4" s="403"/>
    </row>
    <row r="6" spans="1:7" x14ac:dyDescent="0.25">
      <c r="A6" s="15" t="s">
        <v>0</v>
      </c>
    </row>
    <row r="7" spans="1:7" x14ac:dyDescent="0.25">
      <c r="A7" s="402" t="s">
        <v>1</v>
      </c>
      <c r="B7" s="402"/>
      <c r="C7" s="402"/>
      <c r="D7" s="402"/>
      <c r="E7" s="402"/>
      <c r="F7" s="402"/>
      <c r="G7" s="402"/>
    </row>
    <row r="8" spans="1:7" x14ac:dyDescent="0.25">
      <c r="A8" t="s">
        <v>344</v>
      </c>
    </row>
    <row r="9" spans="1:7" x14ac:dyDescent="0.25">
      <c r="A9" t="s">
        <v>233</v>
      </c>
    </row>
    <row r="11" spans="1:7" x14ac:dyDescent="0.25">
      <c r="B11" s="15" t="s">
        <v>194</v>
      </c>
    </row>
    <row r="12" spans="1:7" x14ac:dyDescent="0.25">
      <c r="C12" s="16" t="s">
        <v>180</v>
      </c>
      <c r="D12" s="16" t="s">
        <v>118</v>
      </c>
      <c r="E12" s="16" t="s">
        <v>2</v>
      </c>
      <c r="F12" s="16" t="s">
        <v>3</v>
      </c>
      <c r="G12" s="16" t="s">
        <v>3</v>
      </c>
    </row>
    <row r="13" spans="1:7" x14ac:dyDescent="0.25">
      <c r="C13" s="16" t="s">
        <v>345</v>
      </c>
      <c r="D13" s="16" t="s">
        <v>346</v>
      </c>
      <c r="E13" s="16" t="s">
        <v>347</v>
      </c>
      <c r="F13" s="16" t="s">
        <v>119</v>
      </c>
      <c r="G13" s="16" t="s">
        <v>120</v>
      </c>
    </row>
    <row r="14" spans="1:7" x14ac:dyDescent="0.25">
      <c r="B14" s="16">
        <v>1</v>
      </c>
      <c r="C14" s="16">
        <v>2</v>
      </c>
      <c r="D14" s="16">
        <v>3</v>
      </c>
      <c r="E14" s="16">
        <v>4</v>
      </c>
      <c r="F14" s="16">
        <v>5</v>
      </c>
      <c r="G14" s="16">
        <v>6</v>
      </c>
    </row>
    <row r="15" spans="1:7" x14ac:dyDescent="0.25">
      <c r="A15">
        <v>6</v>
      </c>
      <c r="B15" t="s">
        <v>4</v>
      </c>
      <c r="C15" s="9">
        <f>C46</f>
        <v>2842526.65</v>
      </c>
      <c r="D15" s="9">
        <f>D46</f>
        <v>6185500</v>
      </c>
      <c r="E15" s="9">
        <f>E46</f>
        <v>5019344.2100000009</v>
      </c>
      <c r="F15" s="9">
        <f t="shared" ref="F15:F20" si="0">E15/C15*100</f>
        <v>176.58037471697938</v>
      </c>
      <c r="G15" s="9">
        <f>E15/D15*100</f>
        <v>81.146943820224735</v>
      </c>
    </row>
    <row r="16" spans="1:7" x14ac:dyDescent="0.25">
      <c r="A16">
        <v>7</v>
      </c>
      <c r="B16" t="s">
        <v>5</v>
      </c>
      <c r="C16" s="9"/>
      <c r="D16" s="9"/>
      <c r="E16" s="9"/>
      <c r="F16" s="9"/>
      <c r="G16" s="9"/>
    </row>
    <row r="17" spans="1:7" s="15" customFormat="1" x14ac:dyDescent="0.25">
      <c r="B17" s="15" t="s">
        <v>195</v>
      </c>
      <c r="C17" s="8">
        <f>C15+C16</f>
        <v>2842526.65</v>
      </c>
      <c r="D17" s="8">
        <f>D15+D16</f>
        <v>6185500</v>
      </c>
      <c r="E17" s="8">
        <f>E15+E16</f>
        <v>5019344.2100000009</v>
      </c>
      <c r="F17" s="8">
        <f t="shared" si="0"/>
        <v>176.58037471697938</v>
      </c>
      <c r="G17" s="8">
        <f>E17/D17*100</f>
        <v>81.146943820224735</v>
      </c>
    </row>
    <row r="18" spans="1:7" x14ac:dyDescent="0.25">
      <c r="A18">
        <v>3</v>
      </c>
      <c r="B18" t="s">
        <v>6</v>
      </c>
      <c r="C18" s="9">
        <f>C103</f>
        <v>2178587.9899999998</v>
      </c>
      <c r="D18" s="9">
        <f>D103</f>
        <v>2938000</v>
      </c>
      <c r="E18" s="9">
        <f>E103</f>
        <v>2523402.92</v>
      </c>
      <c r="F18" s="9">
        <f t="shared" si="0"/>
        <v>115.82745023761929</v>
      </c>
      <c r="G18" s="9">
        <f t="shared" ref="G18:G19" si="1">E18/D18*100</f>
        <v>85.888458815520764</v>
      </c>
    </row>
    <row r="19" spans="1:7" x14ac:dyDescent="0.25">
      <c r="A19">
        <v>4</v>
      </c>
      <c r="B19" t="s">
        <v>7</v>
      </c>
      <c r="C19" s="9">
        <f>C173</f>
        <v>1442488.81</v>
      </c>
      <c r="D19" s="9">
        <f>D173</f>
        <v>4926000</v>
      </c>
      <c r="E19" s="9">
        <f>E173</f>
        <v>4418591</v>
      </c>
      <c r="F19" s="9">
        <f t="shared" si="0"/>
        <v>306.31717690759763</v>
      </c>
      <c r="G19" s="9">
        <f t="shared" si="1"/>
        <v>89.699370686155106</v>
      </c>
    </row>
    <row r="20" spans="1:7" s="15" customFormat="1" x14ac:dyDescent="0.25">
      <c r="B20" s="15" t="s">
        <v>196</v>
      </c>
      <c r="C20" s="8">
        <f>C18+C19</f>
        <v>3621076.8</v>
      </c>
      <c r="D20" s="8">
        <f>D18+D19</f>
        <v>7864000</v>
      </c>
      <c r="E20" s="8">
        <f>E18+E19</f>
        <v>6941993.9199999999</v>
      </c>
      <c r="F20" s="8">
        <f t="shared" si="0"/>
        <v>191.71076183747334</v>
      </c>
      <c r="G20" s="8">
        <f>E20/D20*100</f>
        <v>88.275609359104777</v>
      </c>
    </row>
    <row r="21" spans="1:7" x14ac:dyDescent="0.25">
      <c r="B21" t="s">
        <v>8</v>
      </c>
      <c r="C21" s="9">
        <f>C15+C16-C18-C19</f>
        <v>-778550.14999999991</v>
      </c>
      <c r="D21" s="9">
        <f>D15+D16-D18-D19</f>
        <v>-1678500</v>
      </c>
      <c r="E21" s="9">
        <f>E15+E16-E18-E19</f>
        <v>-1922649.709999999</v>
      </c>
      <c r="F21" s="9"/>
      <c r="G21" s="9"/>
    </row>
    <row r="22" spans="1:7" x14ac:dyDescent="0.25">
      <c r="C22" s="9"/>
      <c r="D22" s="9"/>
      <c r="E22" s="9"/>
      <c r="F22" s="9"/>
      <c r="G22" s="9"/>
    </row>
    <row r="23" spans="1:7" x14ac:dyDescent="0.25">
      <c r="B23" s="15" t="s">
        <v>197</v>
      </c>
      <c r="C23" s="9"/>
      <c r="D23" s="9"/>
      <c r="E23" s="9"/>
      <c r="F23" s="9"/>
      <c r="G23" s="9"/>
    </row>
    <row r="24" spans="1:7" x14ac:dyDescent="0.25">
      <c r="F24" s="9"/>
      <c r="G24" s="9"/>
    </row>
    <row r="25" spans="1:7" x14ac:dyDescent="0.25">
      <c r="A25">
        <v>8</v>
      </c>
      <c r="B25" t="s">
        <v>9</v>
      </c>
      <c r="C25" s="9">
        <f>C350</f>
        <v>0</v>
      </c>
      <c r="D25" s="9">
        <v>0</v>
      </c>
      <c r="E25" s="9">
        <f>E96</f>
        <v>600000</v>
      </c>
      <c r="F25" s="9">
        <v>0</v>
      </c>
      <c r="G25" s="9">
        <v>0</v>
      </c>
    </row>
    <row r="26" spans="1:7" x14ac:dyDescent="0.25">
      <c r="A26">
        <v>5</v>
      </c>
      <c r="B26" t="s">
        <v>10</v>
      </c>
      <c r="C26" s="9">
        <f>C355</f>
        <v>37326.080000000002</v>
      </c>
      <c r="D26" s="9">
        <v>38000</v>
      </c>
      <c r="E26" s="9">
        <f>E190</f>
        <v>0</v>
      </c>
      <c r="F26" s="9">
        <v>0</v>
      </c>
      <c r="G26" s="9">
        <v>0</v>
      </c>
    </row>
    <row r="27" spans="1:7" x14ac:dyDescent="0.25">
      <c r="B27" t="s">
        <v>11</v>
      </c>
      <c r="C27" s="9">
        <f>C25-C26</f>
        <v>-37326.080000000002</v>
      </c>
      <c r="D27" s="9">
        <v>-38000</v>
      </c>
      <c r="E27" s="9">
        <f>E25-E26</f>
        <v>600000</v>
      </c>
      <c r="F27" s="9">
        <v>0</v>
      </c>
      <c r="G27" s="9">
        <v>0</v>
      </c>
    </row>
    <row r="28" spans="1:7" x14ac:dyDescent="0.25">
      <c r="C28" s="9"/>
      <c r="D28" s="9"/>
      <c r="E28" s="9"/>
      <c r="F28" s="9"/>
      <c r="G28" s="9"/>
    </row>
    <row r="29" spans="1:7" s="15" customFormat="1" x14ac:dyDescent="0.25">
      <c r="B29" s="15" t="s">
        <v>198</v>
      </c>
      <c r="C29" s="8"/>
      <c r="D29" s="8"/>
      <c r="E29" s="8"/>
      <c r="F29" s="8"/>
      <c r="G29" s="8"/>
    </row>
    <row r="30" spans="1:7" x14ac:dyDescent="0.25">
      <c r="C30" s="9"/>
      <c r="D30" s="9"/>
      <c r="E30" s="9"/>
      <c r="F30" s="9"/>
      <c r="G30" s="9"/>
    </row>
    <row r="31" spans="1:7" x14ac:dyDescent="0.25">
      <c r="B31" t="s">
        <v>254</v>
      </c>
      <c r="C31" s="9"/>
      <c r="D31" s="9">
        <v>1935000</v>
      </c>
      <c r="E31" s="9"/>
      <c r="F31" s="9"/>
      <c r="G31" s="9"/>
    </row>
    <row r="32" spans="1:7" x14ac:dyDescent="0.25">
      <c r="B32" t="s">
        <v>367</v>
      </c>
      <c r="C32" s="9">
        <v>1118439.3600000001</v>
      </c>
      <c r="D32" s="9"/>
      <c r="E32" s="9">
        <v>-204210.35</v>
      </c>
      <c r="F32" s="9"/>
      <c r="G32" s="9"/>
    </row>
    <row r="33" spans="1:7" x14ac:dyDescent="0.25">
      <c r="C33" s="9"/>
      <c r="D33" s="9"/>
      <c r="E33" s="9"/>
      <c r="F33" s="9"/>
      <c r="G33" s="9"/>
    </row>
    <row r="34" spans="1:7" x14ac:dyDescent="0.25">
      <c r="A34" s="402" t="s">
        <v>12</v>
      </c>
      <c r="B34" s="402"/>
      <c r="C34" s="402"/>
      <c r="D34" s="402"/>
      <c r="E34" s="402"/>
      <c r="F34" s="402"/>
      <c r="G34" s="402"/>
    </row>
    <row r="35" spans="1:7" x14ac:dyDescent="0.25">
      <c r="A35" s="16"/>
      <c r="B35" s="16"/>
      <c r="C35" s="16"/>
      <c r="D35" s="16"/>
      <c r="E35" s="16"/>
      <c r="F35" s="16"/>
      <c r="G35" s="16"/>
    </row>
    <row r="36" spans="1:7" x14ac:dyDescent="0.25">
      <c r="A36" t="s">
        <v>188</v>
      </c>
    </row>
    <row r="37" spans="1:7" x14ac:dyDescent="0.25">
      <c r="A37" t="s">
        <v>190</v>
      </c>
    </row>
    <row r="38" spans="1:7" ht="15" customHeight="1" x14ac:dyDescent="0.25">
      <c r="A38" t="s">
        <v>189</v>
      </c>
    </row>
    <row r="39" spans="1:7" ht="15" customHeight="1" x14ac:dyDescent="0.25"/>
    <row r="40" spans="1:7" ht="15" customHeight="1" x14ac:dyDescent="0.25">
      <c r="A40" s="14"/>
      <c r="B40" s="15" t="s">
        <v>117</v>
      </c>
    </row>
    <row r="41" spans="1:7" s="191" customFormat="1" x14ac:dyDescent="0.25">
      <c r="A41" s="190"/>
      <c r="B41" s="191" t="s">
        <v>133</v>
      </c>
    </row>
    <row r="42" spans="1:7" ht="60" x14ac:dyDescent="0.25">
      <c r="A42" s="1" t="s">
        <v>13</v>
      </c>
      <c r="B42" s="2" t="s">
        <v>14</v>
      </c>
      <c r="C42" s="2" t="s">
        <v>283</v>
      </c>
      <c r="D42" s="2" t="s">
        <v>337</v>
      </c>
      <c r="E42" s="2" t="s">
        <v>338</v>
      </c>
      <c r="F42" s="2" t="s">
        <v>234</v>
      </c>
      <c r="G42" s="2" t="s">
        <v>15</v>
      </c>
    </row>
    <row r="43" spans="1:7" x14ac:dyDescent="0.25">
      <c r="A43" s="3">
        <v>1</v>
      </c>
      <c r="B43" s="3">
        <v>2</v>
      </c>
      <c r="C43" s="3">
        <v>3</v>
      </c>
      <c r="D43" s="3">
        <v>5</v>
      </c>
      <c r="E43" s="3">
        <v>6</v>
      </c>
      <c r="F43" s="3">
        <v>7</v>
      </c>
      <c r="G43" s="3">
        <v>8</v>
      </c>
    </row>
    <row r="44" spans="1:7" x14ac:dyDescent="0.25">
      <c r="A44" s="3"/>
      <c r="B44" s="3"/>
      <c r="C44" s="3"/>
      <c r="D44" s="3"/>
      <c r="E44" s="3"/>
      <c r="F44" s="3"/>
      <c r="G44" s="3"/>
    </row>
    <row r="45" spans="1:7" s="286" customFormat="1" x14ac:dyDescent="0.25">
      <c r="A45" s="283"/>
      <c r="B45" s="284" t="s">
        <v>46</v>
      </c>
      <c r="C45" s="285">
        <f>C46+C94+C350</f>
        <v>2842526.65</v>
      </c>
      <c r="D45" s="285">
        <f>D46+D94+D96</f>
        <v>6785500</v>
      </c>
      <c r="E45" s="285">
        <f>E46+E94+E96</f>
        <v>5619344.2100000009</v>
      </c>
      <c r="F45" s="285">
        <f t="shared" ref="F45:F62" si="2">E45/C45*100</f>
        <v>197.68835623757479</v>
      </c>
      <c r="G45" s="285">
        <f>E45/D45*100</f>
        <v>82.814003536953805</v>
      </c>
    </row>
    <row r="46" spans="1:7" x14ac:dyDescent="0.25">
      <c r="A46" s="4">
        <v>6</v>
      </c>
      <c r="B46" s="4" t="s">
        <v>4</v>
      </c>
      <c r="C46" s="5">
        <f>C47+C59+C72+C81+C90</f>
        <v>2842526.65</v>
      </c>
      <c r="D46" s="5">
        <f>D47+D59+D72+D81+D90</f>
        <v>6185500</v>
      </c>
      <c r="E46" s="5">
        <f>E47+E59+E72+E81+E90</f>
        <v>5019344.2100000009</v>
      </c>
      <c r="F46" s="5">
        <f t="shared" si="2"/>
        <v>176.58037471697938</v>
      </c>
      <c r="G46" s="11">
        <f>E46/D46*100</f>
        <v>81.146943820224735</v>
      </c>
    </row>
    <row r="47" spans="1:7" x14ac:dyDescent="0.25">
      <c r="A47" s="4">
        <v>61</v>
      </c>
      <c r="B47" s="4" t="s">
        <v>16</v>
      </c>
      <c r="C47" s="5">
        <f>C48+C54+C57</f>
        <v>446311.13</v>
      </c>
      <c r="D47" s="5">
        <v>550000</v>
      </c>
      <c r="E47" s="5">
        <f>E48+E54+E57</f>
        <v>503564.30999999994</v>
      </c>
      <c r="F47" s="5">
        <f t="shared" si="2"/>
        <v>112.8280869894506</v>
      </c>
      <c r="G47" s="5">
        <f>E47/D47*100</f>
        <v>91.557147272727263</v>
      </c>
    </row>
    <row r="48" spans="1:7" x14ac:dyDescent="0.25">
      <c r="A48" s="4">
        <v>611</v>
      </c>
      <c r="B48" s="4" t="s">
        <v>17</v>
      </c>
      <c r="C48" s="5">
        <f>C49+C50+C51+C52-C53</f>
        <v>420065.39</v>
      </c>
      <c r="D48" s="5"/>
      <c r="E48" s="5">
        <f>E49+E50+E51+E52-E53</f>
        <v>479422.87999999995</v>
      </c>
      <c r="F48" s="5">
        <f t="shared" si="2"/>
        <v>114.13053572444993</v>
      </c>
      <c r="G48" s="5"/>
    </row>
    <row r="49" spans="1:94" x14ac:dyDescent="0.25">
      <c r="A49" s="6">
        <v>6111</v>
      </c>
      <c r="B49" s="6" t="s">
        <v>221</v>
      </c>
      <c r="C49" s="7">
        <v>405895.76</v>
      </c>
      <c r="D49" s="7"/>
      <c r="E49" s="7">
        <v>557806.32999999996</v>
      </c>
      <c r="F49" s="12">
        <f t="shared" si="2"/>
        <v>137.42600563257915</v>
      </c>
      <c r="G49" s="5"/>
    </row>
    <row r="50" spans="1:94" x14ac:dyDescent="0.25">
      <c r="A50" s="6">
        <v>6112</v>
      </c>
      <c r="B50" s="6" t="s">
        <v>220</v>
      </c>
      <c r="C50" s="7">
        <v>55345.14</v>
      </c>
      <c r="D50" s="7"/>
      <c r="E50" s="7">
        <v>17608.48</v>
      </c>
      <c r="F50" s="12">
        <f t="shared" si="2"/>
        <v>31.815765575803042</v>
      </c>
      <c r="G50" s="5"/>
    </row>
    <row r="51" spans="1:94" x14ac:dyDescent="0.25">
      <c r="A51" s="6">
        <v>6113</v>
      </c>
      <c r="B51" s="6" t="s">
        <v>222</v>
      </c>
      <c r="C51" s="7">
        <v>12913.6</v>
      </c>
      <c r="D51" s="7"/>
      <c r="E51" s="7">
        <v>10466.51</v>
      </c>
      <c r="F51" s="12">
        <f t="shared" si="2"/>
        <v>81.050288068393002</v>
      </c>
      <c r="G51" s="5"/>
    </row>
    <row r="52" spans="1:94" x14ac:dyDescent="0.25">
      <c r="A52" s="6">
        <v>6114</v>
      </c>
      <c r="B52" s="6" t="s">
        <v>223</v>
      </c>
      <c r="C52" s="7">
        <v>14059.14</v>
      </c>
      <c r="D52" s="7"/>
      <c r="E52" s="7">
        <v>6974.61</v>
      </c>
      <c r="F52" s="12">
        <f t="shared" si="2"/>
        <v>49.609079929497824</v>
      </c>
      <c r="G52" s="5"/>
    </row>
    <row r="53" spans="1:94" x14ac:dyDescent="0.25">
      <c r="A53" s="6">
        <v>6117</v>
      </c>
      <c r="B53" s="6" t="s">
        <v>18</v>
      </c>
      <c r="C53" s="7">
        <v>68148.25</v>
      </c>
      <c r="D53" s="7"/>
      <c r="E53" s="7">
        <v>113433.05</v>
      </c>
      <c r="F53" s="12">
        <f t="shared" si="2"/>
        <v>166.45042242464041</v>
      </c>
      <c r="G53" s="5"/>
    </row>
    <row r="54" spans="1:94" x14ac:dyDescent="0.25">
      <c r="A54" s="4">
        <v>613</v>
      </c>
      <c r="B54" s="4" t="s">
        <v>19</v>
      </c>
      <c r="C54" s="5">
        <f>C55+C56</f>
        <v>26038.99</v>
      </c>
      <c r="D54" s="5"/>
      <c r="E54" s="5">
        <f>E55+E56</f>
        <v>24028.41</v>
      </c>
      <c r="F54" s="5">
        <f t="shared" si="2"/>
        <v>92.278579161480522</v>
      </c>
      <c r="G54" s="5"/>
    </row>
    <row r="55" spans="1:94" x14ac:dyDescent="0.25">
      <c r="A55" s="6">
        <v>6131</v>
      </c>
      <c r="B55" s="6" t="s">
        <v>20</v>
      </c>
      <c r="C55" s="7">
        <v>13.13</v>
      </c>
      <c r="D55" s="7"/>
      <c r="E55" s="7">
        <v>559.55999999999995</v>
      </c>
      <c r="F55" s="40">
        <f t="shared" si="2"/>
        <v>4261.6907844630614</v>
      </c>
      <c r="G55" s="40"/>
    </row>
    <row r="56" spans="1:94" x14ac:dyDescent="0.25">
      <c r="A56" s="6">
        <v>6134</v>
      </c>
      <c r="B56" s="6" t="s">
        <v>21</v>
      </c>
      <c r="C56" s="7">
        <v>26025.86</v>
      </c>
      <c r="D56" s="6"/>
      <c r="E56" s="7">
        <v>23468.85</v>
      </c>
      <c r="F56" s="12">
        <f t="shared" si="2"/>
        <v>90.175118132503584</v>
      </c>
      <c r="G56" s="5"/>
    </row>
    <row r="57" spans="1:94" x14ac:dyDescent="0.25">
      <c r="A57" s="4">
        <v>614</v>
      </c>
      <c r="B57" s="4" t="s">
        <v>22</v>
      </c>
      <c r="C57" s="5">
        <f>C58</f>
        <v>206.75</v>
      </c>
      <c r="D57" s="35"/>
      <c r="E57" s="5">
        <f>E58</f>
        <v>113.02</v>
      </c>
      <c r="F57" s="5">
        <f t="shared" si="2"/>
        <v>54.665054413542926</v>
      </c>
      <c r="G57" s="5"/>
    </row>
    <row r="58" spans="1:94" x14ac:dyDescent="0.25">
      <c r="A58" s="6">
        <v>6142</v>
      </c>
      <c r="B58" s="6" t="s">
        <v>23</v>
      </c>
      <c r="C58" s="7">
        <v>206.75</v>
      </c>
      <c r="D58" s="6"/>
      <c r="E58" s="7">
        <v>113.02</v>
      </c>
      <c r="F58" s="12">
        <f t="shared" si="2"/>
        <v>54.665054413542926</v>
      </c>
      <c r="G58" s="5"/>
    </row>
    <row r="59" spans="1:94" x14ac:dyDescent="0.25">
      <c r="A59" s="4">
        <v>63</v>
      </c>
      <c r="B59" s="4" t="s">
        <v>24</v>
      </c>
      <c r="C59" s="5">
        <f>C60+C63</f>
        <v>951945.51</v>
      </c>
      <c r="D59" s="5">
        <v>3505800</v>
      </c>
      <c r="E59" s="5">
        <f>E60+E63+E65+E69</f>
        <v>2972181.3600000003</v>
      </c>
      <c r="F59" s="5">
        <f t="shared" si="2"/>
        <v>312.22179513195039</v>
      </c>
      <c r="G59" s="5">
        <f>E59/D59*100</f>
        <v>84.778976553140524</v>
      </c>
    </row>
    <row r="60" spans="1:94" x14ac:dyDescent="0.25">
      <c r="A60" s="4">
        <v>633</v>
      </c>
      <c r="B60" s="4" t="s">
        <v>25</v>
      </c>
      <c r="C60" s="5">
        <f>C61+C62</f>
        <v>945973.55</v>
      </c>
      <c r="D60" s="5"/>
      <c r="E60" s="5">
        <f>E61+E62</f>
        <v>884245.04</v>
      </c>
      <c r="F60" s="5">
        <f t="shared" si="2"/>
        <v>93.47460507748869</v>
      </c>
      <c r="G60" s="5"/>
    </row>
    <row r="61" spans="1:94" s="98" customFormat="1" x14ac:dyDescent="0.25">
      <c r="A61" s="101">
        <v>6331</v>
      </c>
      <c r="B61" s="101" t="s">
        <v>26</v>
      </c>
      <c r="C61" s="102">
        <v>816462.27</v>
      </c>
      <c r="D61" s="101"/>
      <c r="E61" s="102">
        <v>242907.57</v>
      </c>
      <c r="F61" s="102">
        <f t="shared" si="2"/>
        <v>29.751230268117595</v>
      </c>
      <c r="G61" s="100"/>
    </row>
    <row r="62" spans="1:94" ht="15" customHeight="1" x14ac:dyDescent="0.25">
      <c r="A62" s="6">
        <v>6332</v>
      </c>
      <c r="B62" s="6" t="s">
        <v>27</v>
      </c>
      <c r="C62" s="7">
        <v>129511.28</v>
      </c>
      <c r="D62" s="6"/>
      <c r="E62" s="7">
        <v>641337.47</v>
      </c>
      <c r="F62" s="12">
        <f t="shared" si="2"/>
        <v>495.19815571276877</v>
      </c>
      <c r="G62" s="5"/>
    </row>
    <row r="63" spans="1:94" x14ac:dyDescent="0.25">
      <c r="A63" s="4">
        <v>634</v>
      </c>
      <c r="B63" s="4" t="s">
        <v>28</v>
      </c>
      <c r="C63" s="5">
        <f>C64</f>
        <v>5971.96</v>
      </c>
      <c r="D63" s="5"/>
      <c r="E63" s="5">
        <f>E64</f>
        <v>12655.97</v>
      </c>
      <c r="F63" s="5">
        <f>E63/C63*100</f>
        <v>211.92322118701398</v>
      </c>
      <c r="G63" s="5"/>
    </row>
    <row r="64" spans="1:94" s="15" customFormat="1" x14ac:dyDescent="0.25">
      <c r="A64" s="6">
        <v>6341</v>
      </c>
      <c r="B64" s="6" t="s">
        <v>29</v>
      </c>
      <c r="C64" s="7">
        <v>5971.96</v>
      </c>
      <c r="D64" s="7"/>
      <c r="E64" s="7">
        <v>12655.97</v>
      </c>
      <c r="F64" s="12">
        <f>E64/C64*100</f>
        <v>211.92322118701398</v>
      </c>
      <c r="G64" s="5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</row>
    <row r="65" spans="1:94" x14ac:dyDescent="0.25">
      <c r="A65" s="4">
        <v>635</v>
      </c>
      <c r="B65" s="4" t="s">
        <v>356</v>
      </c>
      <c r="C65" s="5">
        <f>C66</f>
        <v>0</v>
      </c>
      <c r="D65" s="5"/>
      <c r="E65" s="5">
        <f>E66</f>
        <v>546285.29</v>
      </c>
      <c r="F65" s="5">
        <v>0</v>
      </c>
      <c r="G65" s="5"/>
    </row>
    <row r="66" spans="1:94" s="15" customFormat="1" x14ac:dyDescent="0.25">
      <c r="A66" s="6">
        <v>6353</v>
      </c>
      <c r="B66" s="6" t="s">
        <v>357</v>
      </c>
      <c r="C66" s="7">
        <v>0</v>
      </c>
      <c r="D66" s="7"/>
      <c r="E66" s="7">
        <v>546285.29</v>
      </c>
      <c r="F66" s="12">
        <v>0</v>
      </c>
      <c r="G66" s="5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</row>
    <row r="67" spans="1:94" ht="60" x14ac:dyDescent="0.25">
      <c r="A67" s="1" t="s">
        <v>13</v>
      </c>
      <c r="B67" s="2" t="s">
        <v>14</v>
      </c>
      <c r="C67" s="2" t="s">
        <v>283</v>
      </c>
      <c r="D67" s="2" t="s">
        <v>337</v>
      </c>
      <c r="E67" s="2" t="s">
        <v>338</v>
      </c>
      <c r="F67" s="2" t="s">
        <v>234</v>
      </c>
      <c r="G67" s="2" t="s">
        <v>15</v>
      </c>
    </row>
    <row r="68" spans="1:94" x14ac:dyDescent="0.25">
      <c r="A68" s="3">
        <v>1</v>
      </c>
      <c r="B68" s="3">
        <v>2</v>
      </c>
      <c r="C68" s="3">
        <v>3</v>
      </c>
      <c r="D68" s="3">
        <v>5</v>
      </c>
      <c r="E68" s="3">
        <v>6</v>
      </c>
      <c r="F68" s="3">
        <v>7</v>
      </c>
      <c r="G68" s="3">
        <v>8</v>
      </c>
    </row>
    <row r="69" spans="1:94" x14ac:dyDescent="0.25">
      <c r="A69" s="4">
        <v>638</v>
      </c>
      <c r="B69" s="4" t="s">
        <v>359</v>
      </c>
      <c r="C69" s="5">
        <f>C70</f>
        <v>0</v>
      </c>
      <c r="D69" s="5"/>
      <c r="E69" s="5">
        <f>E70+E71</f>
        <v>1528995.06</v>
      </c>
      <c r="F69" s="5">
        <v>0</v>
      </c>
      <c r="G69" s="5"/>
    </row>
    <row r="70" spans="1:94" s="15" customFormat="1" x14ac:dyDescent="0.25">
      <c r="A70" s="6">
        <v>6381</v>
      </c>
      <c r="B70" s="6" t="s">
        <v>358</v>
      </c>
      <c r="C70" s="7">
        <v>0</v>
      </c>
      <c r="D70" s="7"/>
      <c r="E70" s="7">
        <v>81098.990000000005</v>
      </c>
      <c r="F70" s="12">
        <v>0</v>
      </c>
      <c r="G70" s="5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</row>
    <row r="71" spans="1:94" s="15" customFormat="1" x14ac:dyDescent="0.25">
      <c r="A71" s="6">
        <v>6382</v>
      </c>
      <c r="B71" s="6" t="s">
        <v>360</v>
      </c>
      <c r="C71" s="7">
        <v>0</v>
      </c>
      <c r="D71" s="7"/>
      <c r="E71" s="7">
        <v>1447896.07</v>
      </c>
      <c r="F71" s="12">
        <v>0</v>
      </c>
      <c r="G71" s="5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</row>
    <row r="72" spans="1:94" x14ac:dyDescent="0.25">
      <c r="A72" s="4">
        <v>64</v>
      </c>
      <c r="B72" s="4" t="s">
        <v>30</v>
      </c>
      <c r="C72" s="5">
        <f>C73+C75</f>
        <v>1216106.8699999999</v>
      </c>
      <c r="D72" s="5">
        <v>1804000</v>
      </c>
      <c r="E72" s="5">
        <f>E73+E75</f>
        <v>1224505.3900000001</v>
      </c>
      <c r="F72" s="5">
        <f t="shared" ref="F72:F78" si="3">E72/C72*100</f>
        <v>100.69060706811072</v>
      </c>
      <c r="G72" s="5">
        <f>E72/D72*100</f>
        <v>67.877238913525503</v>
      </c>
    </row>
    <row r="73" spans="1:94" x14ac:dyDescent="0.25">
      <c r="A73" s="4">
        <v>641</v>
      </c>
      <c r="B73" s="4" t="s">
        <v>31</v>
      </c>
      <c r="C73" s="5">
        <f>C74</f>
        <v>172.7</v>
      </c>
      <c r="D73" s="5"/>
      <c r="E73" s="5">
        <f>E74</f>
        <v>86.7</v>
      </c>
      <c r="F73" s="5">
        <f t="shared" si="3"/>
        <v>50.202663578459763</v>
      </c>
      <c r="G73" s="5"/>
    </row>
    <row r="74" spans="1:94" s="34" customFormat="1" x14ac:dyDescent="0.25">
      <c r="A74" s="138">
        <v>6413</v>
      </c>
      <c r="B74" s="138" t="s">
        <v>231</v>
      </c>
      <c r="C74" s="96">
        <v>172.7</v>
      </c>
      <c r="D74" s="96"/>
      <c r="E74" s="96">
        <v>86.7</v>
      </c>
      <c r="F74" s="96">
        <f t="shared" si="3"/>
        <v>50.202663578459763</v>
      </c>
      <c r="G74" s="96"/>
    </row>
    <row r="75" spans="1:94" x14ac:dyDescent="0.25">
      <c r="A75" s="4">
        <v>642</v>
      </c>
      <c r="B75" s="4" t="s">
        <v>32</v>
      </c>
      <c r="C75" s="5">
        <f>C76+C77+C78+C79</f>
        <v>1215934.17</v>
      </c>
      <c r="D75" s="5"/>
      <c r="E75" s="5">
        <f>E76+E77+E78+E79</f>
        <v>1224418.6900000002</v>
      </c>
      <c r="F75" s="5">
        <f t="shared" si="3"/>
        <v>100.69777790684181</v>
      </c>
      <c r="G75" s="5"/>
    </row>
    <row r="76" spans="1:94" x14ac:dyDescent="0.25">
      <c r="A76" s="6">
        <v>6421</v>
      </c>
      <c r="B76" s="6" t="s">
        <v>33</v>
      </c>
      <c r="C76" s="7">
        <v>498</v>
      </c>
      <c r="D76" s="7"/>
      <c r="E76" s="7">
        <v>332</v>
      </c>
      <c r="F76" s="12">
        <f t="shared" si="3"/>
        <v>66.666666666666657</v>
      </c>
      <c r="G76" s="321"/>
    </row>
    <row r="77" spans="1:94" x14ac:dyDescent="0.25">
      <c r="A77" s="13">
        <v>6422</v>
      </c>
      <c r="B77" s="13" t="s">
        <v>34</v>
      </c>
      <c r="C77" s="12">
        <v>3320.21</v>
      </c>
      <c r="D77" s="12"/>
      <c r="E77" s="12">
        <v>5071.3599999999997</v>
      </c>
      <c r="F77" s="12">
        <f t="shared" si="3"/>
        <v>152.7421458281253</v>
      </c>
      <c r="G77" s="12"/>
    </row>
    <row r="78" spans="1:94" x14ac:dyDescent="0.25">
      <c r="A78" s="6">
        <v>6423</v>
      </c>
      <c r="B78" s="6" t="s">
        <v>35</v>
      </c>
      <c r="C78" s="7">
        <v>1210787.19</v>
      </c>
      <c r="D78" s="7"/>
      <c r="E78" s="7">
        <v>1218139.3</v>
      </c>
      <c r="F78" s="12">
        <f t="shared" si="3"/>
        <v>100.60721735914633</v>
      </c>
      <c r="G78" s="5"/>
    </row>
    <row r="79" spans="1:94" x14ac:dyDescent="0.25">
      <c r="A79" s="6">
        <v>6429</v>
      </c>
      <c r="B79" s="6" t="s">
        <v>36</v>
      </c>
      <c r="C79" s="7">
        <v>1328.77</v>
      </c>
      <c r="D79" s="7"/>
      <c r="E79" s="7">
        <v>876.03</v>
      </c>
      <c r="F79" s="12"/>
      <c r="G79" s="5"/>
    </row>
    <row r="80" spans="1:94" x14ac:dyDescent="0.25">
      <c r="A80" s="4">
        <v>65</v>
      </c>
      <c r="B80" s="4" t="s">
        <v>37</v>
      </c>
      <c r="C80" s="5"/>
      <c r="D80" s="5"/>
      <c r="E80" s="5"/>
      <c r="F80" s="5"/>
      <c r="G80" s="5"/>
    </row>
    <row r="81" spans="1:7" x14ac:dyDescent="0.25">
      <c r="A81" s="4"/>
      <c r="B81" s="4" t="s">
        <v>38</v>
      </c>
      <c r="C81" s="5">
        <f>+C82+C86</f>
        <v>186883.09999999998</v>
      </c>
      <c r="D81" s="5">
        <v>279700</v>
      </c>
      <c r="E81" s="5">
        <f>+E82+E86</f>
        <v>273124.83</v>
      </c>
      <c r="F81" s="5">
        <f t="shared" ref="F81:F88" si="4">E81/C81*100</f>
        <v>146.14742049976698</v>
      </c>
      <c r="G81" s="5">
        <f>E81/D81*100</f>
        <v>97.649206292456213</v>
      </c>
    </row>
    <row r="82" spans="1:7" x14ac:dyDescent="0.25">
      <c r="A82" s="4">
        <v>652</v>
      </c>
      <c r="B82" s="4" t="s">
        <v>39</v>
      </c>
      <c r="C82" s="5">
        <f>+C84+C85+C83</f>
        <v>161351.57999999999</v>
      </c>
      <c r="D82" s="5"/>
      <c r="E82" s="5">
        <f>+E84+E85+E83</f>
        <v>250598.98</v>
      </c>
      <c r="F82" s="5">
        <f t="shared" si="4"/>
        <v>155.31238057910559</v>
      </c>
      <c r="G82" s="5"/>
    </row>
    <row r="83" spans="1:7" x14ac:dyDescent="0.25">
      <c r="A83" s="37">
        <v>6522</v>
      </c>
      <c r="B83" s="37" t="s">
        <v>132</v>
      </c>
      <c r="C83" s="38">
        <v>47.85</v>
      </c>
      <c r="D83" s="38"/>
      <c r="E83" s="38">
        <v>0</v>
      </c>
      <c r="F83" s="40">
        <f t="shared" si="4"/>
        <v>0</v>
      </c>
      <c r="G83" s="40"/>
    </row>
    <row r="84" spans="1:7" x14ac:dyDescent="0.25">
      <c r="A84" s="6">
        <v>6524</v>
      </c>
      <c r="B84" s="6" t="s">
        <v>40</v>
      </c>
      <c r="C84" s="7">
        <v>155113.07999999999</v>
      </c>
      <c r="D84" s="7"/>
      <c r="E84" s="7">
        <v>245717.32</v>
      </c>
      <c r="F84" s="40">
        <f t="shared" si="4"/>
        <v>158.41173420062319</v>
      </c>
      <c r="G84" s="5"/>
    </row>
    <row r="85" spans="1:7" s="98" customFormat="1" x14ac:dyDescent="0.25">
      <c r="A85" s="101">
        <v>6526</v>
      </c>
      <c r="B85" s="101" t="s">
        <v>41</v>
      </c>
      <c r="C85" s="102">
        <v>6190.65</v>
      </c>
      <c r="D85" s="102"/>
      <c r="E85" s="102">
        <v>4881.66</v>
      </c>
      <c r="F85" s="102">
        <f t="shared" si="4"/>
        <v>78.855370599210104</v>
      </c>
      <c r="G85" s="100"/>
    </row>
    <row r="86" spans="1:7" s="34" customFormat="1" x14ac:dyDescent="0.25">
      <c r="A86" s="79">
        <v>653</v>
      </c>
      <c r="B86" s="79" t="s">
        <v>42</v>
      </c>
      <c r="C86" s="35">
        <f>C87+C88</f>
        <v>25531.52</v>
      </c>
      <c r="D86" s="35"/>
      <c r="E86" s="35">
        <f>E87+E88</f>
        <v>22525.850000000002</v>
      </c>
      <c r="F86" s="35">
        <f t="shared" si="4"/>
        <v>88.227610420374518</v>
      </c>
      <c r="G86" s="35"/>
    </row>
    <row r="87" spans="1:7" x14ac:dyDescent="0.25">
      <c r="A87" s="6">
        <v>6531</v>
      </c>
      <c r="B87" s="6" t="s">
        <v>43</v>
      </c>
      <c r="C87" s="7">
        <v>341.24</v>
      </c>
      <c r="D87" s="7"/>
      <c r="E87" s="7">
        <v>76.61</v>
      </c>
      <c r="F87" s="12">
        <f t="shared" si="4"/>
        <v>22.450474739186497</v>
      </c>
      <c r="G87" s="5"/>
    </row>
    <row r="88" spans="1:7" x14ac:dyDescent="0.25">
      <c r="A88" s="6">
        <v>6532</v>
      </c>
      <c r="B88" s="6" t="s">
        <v>44</v>
      </c>
      <c r="C88" s="7">
        <v>25190.28</v>
      </c>
      <c r="D88" s="7"/>
      <c r="E88" s="7">
        <v>22449.24</v>
      </c>
      <c r="F88" s="12">
        <f t="shared" si="4"/>
        <v>89.118660054592496</v>
      </c>
      <c r="G88" s="5"/>
    </row>
    <row r="89" spans="1:7" x14ac:dyDescent="0.25">
      <c r="A89" s="6"/>
      <c r="B89" s="6"/>
      <c r="C89" s="7"/>
      <c r="D89" s="7"/>
      <c r="E89" s="7"/>
      <c r="F89" s="12"/>
      <c r="G89" s="5"/>
    </row>
    <row r="90" spans="1:7" x14ac:dyDescent="0.25">
      <c r="A90" s="4">
        <v>68</v>
      </c>
      <c r="B90" s="4" t="s">
        <v>185</v>
      </c>
      <c r="C90" s="5">
        <f>C91</f>
        <v>41280.04</v>
      </c>
      <c r="D90" s="5">
        <v>46000</v>
      </c>
      <c r="E90" s="5">
        <f>E91</f>
        <v>45968.32</v>
      </c>
      <c r="F90" s="5">
        <f>E90/C90*100</f>
        <v>111.35725643676702</v>
      </c>
      <c r="G90" s="5">
        <f>E90/D90*100</f>
        <v>99.931130434782617</v>
      </c>
    </row>
    <row r="91" spans="1:7" x14ac:dyDescent="0.25">
      <c r="A91" s="4">
        <v>683</v>
      </c>
      <c r="B91" s="4" t="s">
        <v>216</v>
      </c>
      <c r="C91" s="5">
        <f>C92</f>
        <v>41280.04</v>
      </c>
      <c r="D91" s="5"/>
      <c r="E91" s="5">
        <f>E92</f>
        <v>45968.32</v>
      </c>
      <c r="F91" s="5">
        <f t="shared" ref="F91:F92" si="5">E91/C91*100</f>
        <v>111.35725643676702</v>
      </c>
      <c r="G91" s="5"/>
    </row>
    <row r="92" spans="1:7" x14ac:dyDescent="0.25">
      <c r="A92" s="13">
        <v>6831</v>
      </c>
      <c r="B92" s="128" t="s">
        <v>216</v>
      </c>
      <c r="C92" s="12">
        <v>41280.04</v>
      </c>
      <c r="D92" s="12"/>
      <c r="E92" s="12">
        <v>45968.32</v>
      </c>
      <c r="F92" s="95">
        <f t="shared" si="5"/>
        <v>111.35725643676702</v>
      </c>
      <c r="G92" s="12"/>
    </row>
    <row r="93" spans="1:7" x14ac:dyDescent="0.25">
      <c r="A93" s="13"/>
      <c r="B93" s="128"/>
      <c r="C93" s="12"/>
      <c r="D93" s="12"/>
      <c r="E93" s="12"/>
      <c r="F93" s="95"/>
      <c r="G93" s="12"/>
    </row>
    <row r="94" spans="1:7" x14ac:dyDescent="0.25">
      <c r="A94" s="4">
        <v>7</v>
      </c>
      <c r="B94" s="5" t="s">
        <v>5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</row>
    <row r="95" spans="1:7" x14ac:dyDescent="0.25">
      <c r="A95" s="4"/>
      <c r="B95" s="5"/>
      <c r="C95" s="5"/>
      <c r="D95" s="5"/>
      <c r="E95" s="5"/>
      <c r="F95" s="5"/>
      <c r="G95" s="5"/>
    </row>
    <row r="96" spans="1:7" x14ac:dyDescent="0.25">
      <c r="A96" s="4">
        <v>8</v>
      </c>
      <c r="B96" s="5" t="s">
        <v>9</v>
      </c>
      <c r="C96" s="5"/>
      <c r="D96" s="5">
        <f>D97</f>
        <v>600000</v>
      </c>
      <c r="E96" s="5">
        <f>E97</f>
        <v>600000</v>
      </c>
      <c r="F96" s="5"/>
      <c r="G96" s="5">
        <f>E96/D96*100</f>
        <v>100</v>
      </c>
    </row>
    <row r="97" spans="1:7" x14ac:dyDescent="0.25">
      <c r="A97" s="4">
        <v>84</v>
      </c>
      <c r="B97" s="5" t="s">
        <v>186</v>
      </c>
      <c r="C97" s="5"/>
      <c r="D97" s="5">
        <v>600000</v>
      </c>
      <c r="E97" s="5">
        <f>E98</f>
        <v>600000</v>
      </c>
      <c r="F97" s="5"/>
      <c r="G97" s="5">
        <f t="shared" ref="G97" si="6">E97/D97*100</f>
        <v>100</v>
      </c>
    </row>
    <row r="98" spans="1:7" ht="30" x14ac:dyDescent="0.25">
      <c r="A98" s="4">
        <v>844</v>
      </c>
      <c r="B98" s="325" t="s">
        <v>348</v>
      </c>
      <c r="C98" s="5"/>
      <c r="D98" s="5"/>
      <c r="E98" s="5">
        <f>E99</f>
        <v>600000</v>
      </c>
      <c r="F98" s="5"/>
      <c r="G98" s="5"/>
    </row>
    <row r="99" spans="1:7" s="324" customFormat="1" x14ac:dyDescent="0.25">
      <c r="A99" s="322">
        <v>8443</v>
      </c>
      <c r="B99" s="323" t="s">
        <v>349</v>
      </c>
      <c r="C99" s="323"/>
      <c r="D99" s="323"/>
      <c r="E99" s="323">
        <v>600000</v>
      </c>
      <c r="F99" s="323"/>
      <c r="G99" s="5"/>
    </row>
    <row r="100" spans="1:7" ht="60" x14ac:dyDescent="0.25">
      <c r="A100" s="1" t="s">
        <v>13</v>
      </c>
      <c r="B100" s="2" t="s">
        <v>14</v>
      </c>
      <c r="C100" s="2" t="s">
        <v>283</v>
      </c>
      <c r="D100" s="2" t="s">
        <v>337</v>
      </c>
      <c r="E100" s="2" t="s">
        <v>338</v>
      </c>
      <c r="F100" s="2" t="s">
        <v>234</v>
      </c>
      <c r="G100" s="2" t="s">
        <v>15</v>
      </c>
    </row>
    <row r="101" spans="1:7" x14ac:dyDescent="0.25">
      <c r="A101" s="3">
        <v>1</v>
      </c>
      <c r="B101" s="3">
        <v>2</v>
      </c>
      <c r="C101" s="3">
        <v>3</v>
      </c>
      <c r="D101" s="3">
        <v>5</v>
      </c>
      <c r="E101" s="3">
        <v>6</v>
      </c>
      <c r="F101" s="3">
        <v>7</v>
      </c>
      <c r="G101" s="3">
        <v>8</v>
      </c>
    </row>
    <row r="102" spans="1:7" s="286" customFormat="1" x14ac:dyDescent="0.25">
      <c r="A102" s="287"/>
      <c r="B102" s="287" t="s">
        <v>47</v>
      </c>
      <c r="C102" s="288">
        <f>C103+C173+C358</f>
        <v>3658402.88</v>
      </c>
      <c r="D102" s="288">
        <f>D103+D173+D190</f>
        <v>7904000</v>
      </c>
      <c r="E102" s="288">
        <f>E103+E173+E190</f>
        <v>6941993.9199999999</v>
      </c>
      <c r="F102" s="288">
        <f t="shared" ref="F102:F122" si="7">E102/C102*100</f>
        <v>189.75476861640783</v>
      </c>
      <c r="G102" s="288">
        <f>E102/D102*100</f>
        <v>87.828870445344137</v>
      </c>
    </row>
    <row r="103" spans="1:7" x14ac:dyDescent="0.25">
      <c r="A103" s="4">
        <v>3</v>
      </c>
      <c r="B103" s="4" t="s">
        <v>6</v>
      </c>
      <c r="C103" s="5">
        <f>C104+C111+C141+C148+C151+C158+C162</f>
        <v>2178587.9899999998</v>
      </c>
      <c r="D103" s="5">
        <f>D104+D111+D141+D148+D151+D158+D162</f>
        <v>2938000</v>
      </c>
      <c r="E103" s="5">
        <f>E104+E111+E141+E148+E151+E158+E162</f>
        <v>2523402.92</v>
      </c>
      <c r="F103" s="5">
        <f t="shared" si="7"/>
        <v>115.82745023761929</v>
      </c>
      <c r="G103" s="5">
        <f>E103/D103*100</f>
        <v>85.888458815520764</v>
      </c>
    </row>
    <row r="104" spans="1:7" x14ac:dyDescent="0.25">
      <c r="A104" s="4">
        <v>31</v>
      </c>
      <c r="B104" s="4" t="s">
        <v>48</v>
      </c>
      <c r="C104" s="5">
        <f>C105+C109+C107</f>
        <v>226221.85</v>
      </c>
      <c r="D104" s="5">
        <v>325000</v>
      </c>
      <c r="E104" s="5">
        <f>E105+E109+E107</f>
        <v>322841.20999999996</v>
      </c>
      <c r="F104" s="5">
        <f t="shared" si="7"/>
        <v>142.71000347667564</v>
      </c>
      <c r="G104" s="5">
        <f>E104/D104*100</f>
        <v>99.335756923076914</v>
      </c>
    </row>
    <row r="105" spans="1:7" x14ac:dyDescent="0.25">
      <c r="A105" s="4">
        <v>311</v>
      </c>
      <c r="B105" s="4" t="s">
        <v>49</v>
      </c>
      <c r="C105" s="5">
        <f>C106</f>
        <v>148414.17000000001</v>
      </c>
      <c r="D105" s="5"/>
      <c r="E105" s="5">
        <f>E106</f>
        <v>221491</v>
      </c>
      <c r="F105" s="5">
        <f t="shared" si="7"/>
        <v>149.23844535868778</v>
      </c>
      <c r="G105" s="5"/>
    </row>
    <row r="106" spans="1:7" x14ac:dyDescent="0.25">
      <c r="A106" s="6">
        <v>3111</v>
      </c>
      <c r="B106" s="6" t="s">
        <v>50</v>
      </c>
      <c r="C106" s="7">
        <v>148414.17000000001</v>
      </c>
      <c r="D106" s="7"/>
      <c r="E106" s="7">
        <v>221491</v>
      </c>
      <c r="F106" s="280">
        <f t="shared" si="7"/>
        <v>149.23844535868778</v>
      </c>
      <c r="G106" s="5"/>
    </row>
    <row r="107" spans="1:7" s="15" customFormat="1" x14ac:dyDescent="0.25">
      <c r="A107" s="4">
        <v>312</v>
      </c>
      <c r="B107" s="4" t="s">
        <v>51</v>
      </c>
      <c r="C107" s="5">
        <f>C108</f>
        <v>49851.1</v>
      </c>
      <c r="D107" s="5"/>
      <c r="E107" s="5">
        <f>E108</f>
        <v>58170.74</v>
      </c>
      <c r="F107" s="5">
        <f t="shared" si="7"/>
        <v>116.68897978179018</v>
      </c>
      <c r="G107" s="5"/>
    </row>
    <row r="108" spans="1:7" x14ac:dyDescent="0.25">
      <c r="A108" s="6">
        <v>3121</v>
      </c>
      <c r="B108" s="6" t="s">
        <v>51</v>
      </c>
      <c r="C108" s="7">
        <v>49851.1</v>
      </c>
      <c r="D108" s="7"/>
      <c r="E108" s="7">
        <v>58170.74</v>
      </c>
      <c r="F108" s="280">
        <f t="shared" si="7"/>
        <v>116.68897978179018</v>
      </c>
      <c r="G108" s="5"/>
    </row>
    <row r="109" spans="1:7" ht="15" customHeight="1" x14ac:dyDescent="0.25">
      <c r="A109" s="4">
        <v>313</v>
      </c>
      <c r="B109" s="4" t="s">
        <v>52</v>
      </c>
      <c r="C109" s="5">
        <f>C110</f>
        <v>27956.58</v>
      </c>
      <c r="D109" s="5"/>
      <c r="E109" s="5">
        <f>E110</f>
        <v>43179.47</v>
      </c>
      <c r="F109" s="5">
        <f t="shared" si="7"/>
        <v>154.45190363055852</v>
      </c>
      <c r="G109" s="5"/>
    </row>
    <row r="110" spans="1:7" x14ac:dyDescent="0.25">
      <c r="A110" s="17">
        <v>3132</v>
      </c>
      <c r="B110" s="17" t="s">
        <v>53</v>
      </c>
      <c r="C110" s="18">
        <v>27956.58</v>
      </c>
      <c r="D110" s="18"/>
      <c r="E110" s="18">
        <v>43179.47</v>
      </c>
      <c r="F110" s="280">
        <f t="shared" si="7"/>
        <v>154.45190363055852</v>
      </c>
      <c r="G110" s="5"/>
    </row>
    <row r="111" spans="1:7" ht="14.1" customHeight="1" x14ac:dyDescent="0.25">
      <c r="A111" s="4">
        <v>32</v>
      </c>
      <c r="B111" s="4" t="s">
        <v>54</v>
      </c>
      <c r="C111" s="5">
        <f>C112+C117+C123+C134</f>
        <v>661534.35999999987</v>
      </c>
      <c r="D111" s="5">
        <v>703480</v>
      </c>
      <c r="E111" s="5">
        <f>E112+E117+E123+E134</f>
        <v>557436.02</v>
      </c>
      <c r="F111" s="5">
        <f t="shared" si="7"/>
        <v>84.264106856067173</v>
      </c>
      <c r="G111" s="5">
        <f>E111/D111*100</f>
        <v>79.239782225507483</v>
      </c>
    </row>
    <row r="112" spans="1:7" ht="14.1" customHeight="1" x14ac:dyDescent="0.25">
      <c r="A112" s="4">
        <v>321</v>
      </c>
      <c r="B112" s="4" t="s">
        <v>55</v>
      </c>
      <c r="C112" s="5">
        <f>C113+C114+C115+C116</f>
        <v>11719.689999999999</v>
      </c>
      <c r="D112" s="5"/>
      <c r="E112" s="5">
        <f>E113+E114+E115+E116</f>
        <v>13370.75</v>
      </c>
      <c r="F112" s="5">
        <f t="shared" si="7"/>
        <v>114.08791529468785</v>
      </c>
      <c r="G112" s="5"/>
    </row>
    <row r="113" spans="1:7" ht="14.1" customHeight="1" x14ac:dyDescent="0.25">
      <c r="A113" s="6">
        <v>3211</v>
      </c>
      <c r="B113" s="6" t="s">
        <v>56</v>
      </c>
      <c r="C113" s="7">
        <v>404</v>
      </c>
      <c r="D113" s="7"/>
      <c r="E113" s="7">
        <v>336</v>
      </c>
      <c r="F113" s="280">
        <f t="shared" si="7"/>
        <v>83.168316831683171</v>
      </c>
      <c r="G113" s="5"/>
    </row>
    <row r="114" spans="1:7" ht="14.1" customHeight="1" x14ac:dyDescent="0.25">
      <c r="A114" s="6">
        <v>3212</v>
      </c>
      <c r="B114" s="6" t="s">
        <v>57</v>
      </c>
      <c r="C114" s="7">
        <v>10551.8</v>
      </c>
      <c r="D114" s="7"/>
      <c r="E114" s="7">
        <v>11329.8</v>
      </c>
      <c r="F114" s="280">
        <f t="shared" si="7"/>
        <v>107.37314960480677</v>
      </c>
      <c r="G114" s="5"/>
    </row>
    <row r="115" spans="1:7" ht="14.1" customHeight="1" x14ac:dyDescent="0.25">
      <c r="A115" s="17">
        <v>3213</v>
      </c>
      <c r="B115" s="17" t="s">
        <v>58</v>
      </c>
      <c r="C115" s="18">
        <v>160</v>
      </c>
      <c r="D115" s="18"/>
      <c r="E115" s="18">
        <v>1147.5</v>
      </c>
      <c r="F115" s="280">
        <f t="shared" si="7"/>
        <v>717.1875</v>
      </c>
      <c r="G115" s="5"/>
    </row>
    <row r="116" spans="1:7" ht="14.1" customHeight="1" x14ac:dyDescent="0.25">
      <c r="A116" s="17">
        <v>3214</v>
      </c>
      <c r="B116" s="17" t="s">
        <v>59</v>
      </c>
      <c r="C116" s="18">
        <v>603.89</v>
      </c>
      <c r="D116" s="18"/>
      <c r="E116" s="18">
        <v>557.45000000000005</v>
      </c>
      <c r="F116" s="280">
        <f t="shared" si="7"/>
        <v>92.309857755551519</v>
      </c>
      <c r="G116" s="5"/>
    </row>
    <row r="117" spans="1:7" ht="14.1" customHeight="1" x14ac:dyDescent="0.25">
      <c r="A117" s="4">
        <v>322</v>
      </c>
      <c r="B117" s="4" t="s">
        <v>60</v>
      </c>
      <c r="C117" s="5">
        <f>C118+C119+C120+C121+C122</f>
        <v>66832.850000000006</v>
      </c>
      <c r="D117" s="5"/>
      <c r="E117" s="5">
        <f>E118+E119+E120+E121+E122</f>
        <v>79369.5</v>
      </c>
      <c r="F117" s="5">
        <f t="shared" si="7"/>
        <v>118.75821545841603</v>
      </c>
      <c r="G117" s="5"/>
    </row>
    <row r="118" spans="1:7" ht="14.1" customHeight="1" x14ac:dyDescent="0.25">
      <c r="A118" s="6">
        <v>3221</v>
      </c>
      <c r="B118" s="6" t="s">
        <v>61</v>
      </c>
      <c r="C118" s="7">
        <v>8912.0400000000009</v>
      </c>
      <c r="D118" s="7"/>
      <c r="E118" s="7">
        <v>6364.7</v>
      </c>
      <c r="F118" s="280">
        <f t="shared" si="7"/>
        <v>71.41686976270303</v>
      </c>
      <c r="G118" s="5"/>
    </row>
    <row r="119" spans="1:7" ht="14.1" customHeight="1" x14ac:dyDescent="0.25">
      <c r="A119" s="6">
        <v>3223</v>
      </c>
      <c r="B119" s="6" t="s">
        <v>62</v>
      </c>
      <c r="C119" s="7">
        <v>51485.19</v>
      </c>
      <c r="D119" s="7"/>
      <c r="E119" s="7">
        <v>63608.08</v>
      </c>
      <c r="F119" s="280">
        <f t="shared" si="7"/>
        <v>123.54636352706476</v>
      </c>
      <c r="G119" s="5"/>
    </row>
    <row r="120" spans="1:7" ht="14.1" customHeight="1" x14ac:dyDescent="0.25">
      <c r="A120" s="6">
        <v>3224</v>
      </c>
      <c r="B120" s="6" t="s">
        <v>63</v>
      </c>
      <c r="C120" s="7">
        <v>4358.28</v>
      </c>
      <c r="D120" s="7"/>
      <c r="E120" s="7">
        <v>7465.49</v>
      </c>
      <c r="F120" s="280">
        <f t="shared" si="7"/>
        <v>171.29440972126619</v>
      </c>
      <c r="G120" s="5"/>
    </row>
    <row r="121" spans="1:7" ht="14.1" customHeight="1" x14ac:dyDescent="0.25">
      <c r="A121" s="6">
        <v>3225</v>
      </c>
      <c r="B121" s="6" t="s">
        <v>64</v>
      </c>
      <c r="C121" s="7">
        <v>1319.84</v>
      </c>
      <c r="D121" s="7"/>
      <c r="E121" s="7">
        <v>1091.8</v>
      </c>
      <c r="F121" s="280">
        <f t="shared" si="7"/>
        <v>82.722148139168382</v>
      </c>
      <c r="G121" s="5"/>
    </row>
    <row r="122" spans="1:7" ht="14.1" customHeight="1" x14ac:dyDescent="0.25">
      <c r="A122" s="6">
        <v>3227</v>
      </c>
      <c r="B122" s="6" t="s">
        <v>65</v>
      </c>
      <c r="C122" s="7">
        <v>757.5</v>
      </c>
      <c r="D122" s="7"/>
      <c r="E122" s="7">
        <v>839.43</v>
      </c>
      <c r="F122" s="280">
        <f t="shared" si="7"/>
        <v>110.81584158415841</v>
      </c>
      <c r="G122" s="5"/>
    </row>
    <row r="123" spans="1:7" ht="14.1" customHeight="1" x14ac:dyDescent="0.25">
      <c r="A123" s="4">
        <v>323</v>
      </c>
      <c r="B123" s="4" t="s">
        <v>66</v>
      </c>
      <c r="C123" s="5">
        <f>C124+C125+C126+C127+C128+C129+C130+C131</f>
        <v>467907.33999999991</v>
      </c>
      <c r="D123" s="5"/>
      <c r="E123" s="5">
        <f>E124+E125+E126+E127+E128+E129+E130+E131</f>
        <v>339447.77</v>
      </c>
      <c r="F123" s="5">
        <f t="shared" ref="F123:F157" si="8">E123/C123*100</f>
        <v>72.54593826204993</v>
      </c>
      <c r="G123" s="5"/>
    </row>
    <row r="124" spans="1:7" ht="14.1" customHeight="1" x14ac:dyDescent="0.25">
      <c r="A124" s="6">
        <v>3231</v>
      </c>
      <c r="B124" s="6" t="s">
        <v>67</v>
      </c>
      <c r="C124" s="7">
        <v>8617.59</v>
      </c>
      <c r="D124" s="7"/>
      <c r="E124" s="7">
        <v>7128.08</v>
      </c>
      <c r="F124" s="280">
        <f t="shared" si="8"/>
        <v>82.715469174096228</v>
      </c>
      <c r="G124" s="5"/>
    </row>
    <row r="125" spans="1:7" ht="14.1" customHeight="1" x14ac:dyDescent="0.25">
      <c r="A125" s="6">
        <v>3232</v>
      </c>
      <c r="B125" s="6" t="s">
        <v>68</v>
      </c>
      <c r="C125" s="7">
        <v>224174.03</v>
      </c>
      <c r="D125" s="7"/>
      <c r="E125" s="7">
        <v>119727.39</v>
      </c>
      <c r="F125" s="280">
        <f t="shared" si="8"/>
        <v>53.408233772663138</v>
      </c>
      <c r="G125" s="5"/>
    </row>
    <row r="126" spans="1:7" ht="14.1" customHeight="1" x14ac:dyDescent="0.25">
      <c r="A126" s="17">
        <v>3233</v>
      </c>
      <c r="B126" s="17" t="s">
        <v>69</v>
      </c>
      <c r="C126" s="18">
        <v>17701.22</v>
      </c>
      <c r="D126" s="18"/>
      <c r="E126" s="18">
        <v>14307.14</v>
      </c>
      <c r="F126" s="280">
        <f t="shared" si="8"/>
        <v>80.825728396121846</v>
      </c>
      <c r="G126" s="18"/>
    </row>
    <row r="127" spans="1:7" ht="14.1" customHeight="1" x14ac:dyDescent="0.25">
      <c r="A127" s="17">
        <v>3234</v>
      </c>
      <c r="B127" s="17" t="s">
        <v>70</v>
      </c>
      <c r="C127" s="18">
        <v>69821.38</v>
      </c>
      <c r="D127" s="18"/>
      <c r="E127" s="18">
        <v>67873.710000000006</v>
      </c>
      <c r="F127" s="280">
        <f t="shared" si="8"/>
        <v>97.210496269194337</v>
      </c>
      <c r="G127" s="18"/>
    </row>
    <row r="128" spans="1:7" ht="14.1" customHeight="1" x14ac:dyDescent="0.25">
      <c r="A128" s="17">
        <v>3236</v>
      </c>
      <c r="B128" s="17" t="s">
        <v>71</v>
      </c>
      <c r="C128" s="18">
        <v>33811.97</v>
      </c>
      <c r="D128" s="18"/>
      <c r="E128" s="18">
        <v>36635.17</v>
      </c>
      <c r="F128" s="280">
        <f t="shared" si="8"/>
        <v>108.34970574030439</v>
      </c>
      <c r="G128" s="18"/>
    </row>
    <row r="129" spans="1:7" ht="14.1" customHeight="1" x14ac:dyDescent="0.25">
      <c r="A129" s="6">
        <v>3237</v>
      </c>
      <c r="B129" s="6" t="s">
        <v>72</v>
      </c>
      <c r="C129" s="7">
        <v>98328.84</v>
      </c>
      <c r="D129" s="7"/>
      <c r="E129" s="7">
        <v>78205.67</v>
      </c>
      <c r="F129" s="280">
        <f t="shared" si="8"/>
        <v>79.534824167558568</v>
      </c>
      <c r="G129" s="18"/>
    </row>
    <row r="130" spans="1:7" ht="14.1" customHeight="1" x14ac:dyDescent="0.25">
      <c r="A130" s="6">
        <v>3238</v>
      </c>
      <c r="B130" s="6" t="s">
        <v>73</v>
      </c>
      <c r="C130" s="7">
        <v>7962.65</v>
      </c>
      <c r="D130" s="7"/>
      <c r="E130" s="7">
        <v>11107.58</v>
      </c>
      <c r="F130" s="280">
        <f t="shared" si="8"/>
        <v>139.49602205295977</v>
      </c>
      <c r="G130" s="18"/>
    </row>
    <row r="131" spans="1:7" ht="14.1" customHeight="1" x14ac:dyDescent="0.25">
      <c r="A131" s="6">
        <v>3239</v>
      </c>
      <c r="B131" s="6" t="s">
        <v>74</v>
      </c>
      <c r="C131" s="7">
        <v>7489.66</v>
      </c>
      <c r="D131" s="7"/>
      <c r="E131" s="7">
        <v>4463.03</v>
      </c>
      <c r="F131" s="280">
        <f t="shared" si="8"/>
        <v>59.589220338439929</v>
      </c>
      <c r="G131" s="18"/>
    </row>
    <row r="132" spans="1:7" ht="60" x14ac:dyDescent="0.25">
      <c r="A132" s="1" t="s">
        <v>13</v>
      </c>
      <c r="B132" s="2" t="s">
        <v>14</v>
      </c>
      <c r="C132" s="2" t="s">
        <v>283</v>
      </c>
      <c r="D132" s="2" t="s">
        <v>337</v>
      </c>
      <c r="E132" s="2" t="s">
        <v>338</v>
      </c>
      <c r="F132" s="2" t="s">
        <v>234</v>
      </c>
      <c r="G132" s="2" t="s">
        <v>15</v>
      </c>
    </row>
    <row r="133" spans="1:7" x14ac:dyDescent="0.25">
      <c r="A133" s="3">
        <v>1</v>
      </c>
      <c r="B133" s="3">
        <v>2</v>
      </c>
      <c r="C133" s="3">
        <v>3</v>
      </c>
      <c r="D133" s="3">
        <v>5</v>
      </c>
      <c r="E133" s="3">
        <v>6</v>
      </c>
      <c r="F133" s="3">
        <v>7</v>
      </c>
      <c r="G133" s="3">
        <v>8</v>
      </c>
    </row>
    <row r="134" spans="1:7" ht="14.1" customHeight="1" x14ac:dyDescent="0.25">
      <c r="A134" s="4">
        <v>329</v>
      </c>
      <c r="B134" s="4" t="s">
        <v>75</v>
      </c>
      <c r="C134" s="5">
        <f>C135+C136+C137+C138+C140+C139</f>
        <v>115074.48000000001</v>
      </c>
      <c r="D134" s="5"/>
      <c r="E134" s="5">
        <f>E135+E136+E137+E138+E139+E140</f>
        <v>125247.99999999999</v>
      </c>
      <c r="F134" s="5">
        <f t="shared" si="8"/>
        <v>108.840813358444</v>
      </c>
      <c r="G134" s="5"/>
    </row>
    <row r="135" spans="1:7" s="155" customFormat="1" ht="14.1" customHeight="1" x14ac:dyDescent="0.25">
      <c r="A135" s="153">
        <v>3291</v>
      </c>
      <c r="B135" s="153" t="s">
        <v>224</v>
      </c>
      <c r="C135" s="154">
        <v>33630.44</v>
      </c>
      <c r="D135" s="154"/>
      <c r="E135" s="154">
        <v>33508.68</v>
      </c>
      <c r="F135" s="280">
        <f t="shared" si="8"/>
        <v>99.637947050350803</v>
      </c>
      <c r="G135" s="154"/>
    </row>
    <row r="136" spans="1:7" ht="14.1" customHeight="1" x14ac:dyDescent="0.25">
      <c r="A136" s="6">
        <v>3292</v>
      </c>
      <c r="B136" s="6" t="s">
        <v>76</v>
      </c>
      <c r="C136" s="7">
        <v>3898.15</v>
      </c>
      <c r="D136" s="7"/>
      <c r="E136" s="7">
        <v>3884.45</v>
      </c>
      <c r="F136" s="280">
        <f t="shared" si="8"/>
        <v>99.648551235842646</v>
      </c>
      <c r="G136" s="18"/>
    </row>
    <row r="137" spans="1:7" ht="14.1" customHeight="1" x14ac:dyDescent="0.25">
      <c r="A137" s="17">
        <v>3293</v>
      </c>
      <c r="B137" s="17" t="s">
        <v>77</v>
      </c>
      <c r="C137" s="18">
        <v>29118.74</v>
      </c>
      <c r="D137" s="18"/>
      <c r="E137" s="18">
        <v>50089.81</v>
      </c>
      <c r="F137" s="280">
        <f t="shared" si="8"/>
        <v>172.01915330127605</v>
      </c>
      <c r="G137" s="18"/>
    </row>
    <row r="138" spans="1:7" ht="14.1" customHeight="1" x14ac:dyDescent="0.25">
      <c r="A138" s="6">
        <v>3294</v>
      </c>
      <c r="B138" s="6" t="s">
        <v>78</v>
      </c>
      <c r="C138" s="7">
        <v>8908.9599999999991</v>
      </c>
      <c r="D138" s="7"/>
      <c r="E138" s="7">
        <v>8908.9599999999991</v>
      </c>
      <c r="F138" s="280">
        <f t="shared" si="8"/>
        <v>100</v>
      </c>
      <c r="G138" s="18"/>
    </row>
    <row r="139" spans="1:7" ht="14.1" customHeight="1" x14ac:dyDescent="0.25">
      <c r="A139" s="6">
        <v>3295</v>
      </c>
      <c r="B139" s="6" t="s">
        <v>335</v>
      </c>
      <c r="C139" s="7">
        <v>699.6</v>
      </c>
      <c r="D139" s="7"/>
      <c r="E139" s="7">
        <v>707.26</v>
      </c>
      <c r="F139" s="280"/>
      <c r="G139" s="18"/>
    </row>
    <row r="140" spans="1:7" ht="14.1" customHeight="1" x14ac:dyDescent="0.25">
      <c r="A140" s="17">
        <v>3299</v>
      </c>
      <c r="B140" s="17" t="s">
        <v>75</v>
      </c>
      <c r="C140" s="18">
        <v>38818.589999999997</v>
      </c>
      <c r="D140" s="18"/>
      <c r="E140" s="18">
        <v>28148.84</v>
      </c>
      <c r="F140" s="280">
        <f t="shared" si="8"/>
        <v>72.513813613528981</v>
      </c>
      <c r="G140" s="18"/>
    </row>
    <row r="141" spans="1:7" x14ac:dyDescent="0.25">
      <c r="A141" s="4">
        <v>34</v>
      </c>
      <c r="B141" s="4" t="s">
        <v>79</v>
      </c>
      <c r="C141" s="5">
        <f>C144</f>
        <v>5532.77</v>
      </c>
      <c r="D141" s="5">
        <v>16000</v>
      </c>
      <c r="E141" s="5">
        <f>E144+E142</f>
        <v>16174.52</v>
      </c>
      <c r="F141" s="5">
        <f t="shared" si="8"/>
        <v>292.34036477207621</v>
      </c>
      <c r="G141" s="5">
        <f t="shared" ref="G141:G151" si="9">E141/D141*100</f>
        <v>101.09075000000001</v>
      </c>
    </row>
    <row r="142" spans="1:7" x14ac:dyDescent="0.25">
      <c r="A142" s="4">
        <v>342</v>
      </c>
      <c r="B142" s="4" t="s">
        <v>361</v>
      </c>
      <c r="C142" s="5"/>
      <c r="D142" s="5"/>
      <c r="E142" s="5">
        <f>E143</f>
        <v>8601.36</v>
      </c>
      <c r="F142" s="5"/>
      <c r="G142" s="5"/>
    </row>
    <row r="143" spans="1:7" ht="30" x14ac:dyDescent="0.25">
      <c r="A143" s="6">
        <v>3423</v>
      </c>
      <c r="B143" s="333" t="s">
        <v>362</v>
      </c>
      <c r="C143" s="7"/>
      <c r="D143" s="7"/>
      <c r="E143" s="7">
        <v>8601.36</v>
      </c>
      <c r="F143" s="280"/>
      <c r="G143" s="18"/>
    </row>
    <row r="144" spans="1:7" x14ac:dyDescent="0.25">
      <c r="A144" s="4">
        <v>343</v>
      </c>
      <c r="B144" s="4" t="s">
        <v>80</v>
      </c>
      <c r="C144" s="5">
        <f>C145+C147+C146</f>
        <v>5532.77</v>
      </c>
      <c r="D144" s="5"/>
      <c r="E144" s="5">
        <f>E145+E147+E146</f>
        <v>7573.16</v>
      </c>
      <c r="F144" s="5">
        <f t="shared" si="8"/>
        <v>136.87827254702435</v>
      </c>
      <c r="G144" s="5"/>
    </row>
    <row r="145" spans="1:7" x14ac:dyDescent="0.25">
      <c r="A145" s="6">
        <v>3431</v>
      </c>
      <c r="B145" s="6" t="s">
        <v>81</v>
      </c>
      <c r="C145" s="7">
        <v>1777.56</v>
      </c>
      <c r="D145" s="7"/>
      <c r="E145" s="7">
        <v>2604.88</v>
      </c>
      <c r="F145" s="280">
        <f t="shared" si="8"/>
        <v>146.54245145030268</v>
      </c>
      <c r="G145" s="18"/>
    </row>
    <row r="146" spans="1:7" x14ac:dyDescent="0.25">
      <c r="A146" s="17">
        <v>3433</v>
      </c>
      <c r="B146" s="239" t="s">
        <v>251</v>
      </c>
      <c r="C146" s="129">
        <v>0</v>
      </c>
      <c r="D146" s="5"/>
      <c r="E146" s="21"/>
      <c r="F146" s="5"/>
      <c r="G146" s="133"/>
    </row>
    <row r="147" spans="1:7" x14ac:dyDescent="0.25">
      <c r="A147" s="6">
        <v>3434</v>
      </c>
      <c r="B147" s="6" t="s">
        <v>225</v>
      </c>
      <c r="C147" s="7">
        <v>3755.21</v>
      </c>
      <c r="D147" s="7"/>
      <c r="E147" s="7">
        <v>4968.28</v>
      </c>
      <c r="F147" s="280">
        <f t="shared" si="8"/>
        <v>132.30365279172136</v>
      </c>
      <c r="G147" s="18"/>
    </row>
    <row r="148" spans="1:7" x14ac:dyDescent="0.25">
      <c r="A148" s="4">
        <v>35</v>
      </c>
      <c r="B148" s="4" t="s">
        <v>121</v>
      </c>
      <c r="C148" s="5">
        <f>C149</f>
        <v>33698</v>
      </c>
      <c r="D148" s="5">
        <v>0</v>
      </c>
      <c r="E148" s="5">
        <f>E149</f>
        <v>0</v>
      </c>
      <c r="F148" s="5">
        <v>0</v>
      </c>
      <c r="G148" s="5" t="e">
        <f>E148/D148*100</f>
        <v>#DIV/0!</v>
      </c>
    </row>
    <row r="149" spans="1:7" x14ac:dyDescent="0.25">
      <c r="A149" s="4">
        <v>352</v>
      </c>
      <c r="B149" s="4" t="s">
        <v>215</v>
      </c>
      <c r="C149" s="5">
        <f>C150</f>
        <v>33698</v>
      </c>
      <c r="D149" s="5"/>
      <c r="E149" s="5">
        <f>E150</f>
        <v>0</v>
      </c>
      <c r="F149" s="5">
        <v>0</v>
      </c>
      <c r="G149" s="5"/>
    </row>
    <row r="150" spans="1:7" x14ac:dyDescent="0.25">
      <c r="A150" s="6">
        <v>3523</v>
      </c>
      <c r="B150" s="6" t="s">
        <v>122</v>
      </c>
      <c r="C150" s="7">
        <v>33698</v>
      </c>
      <c r="D150" s="7"/>
      <c r="E150" s="7"/>
      <c r="F150" s="280">
        <v>0</v>
      </c>
      <c r="G150" s="18"/>
    </row>
    <row r="151" spans="1:7" x14ac:dyDescent="0.25">
      <c r="A151" s="4">
        <v>36</v>
      </c>
      <c r="B151" s="4" t="s">
        <v>82</v>
      </c>
      <c r="C151" s="5">
        <f>+C155+C152</f>
        <v>774739.34</v>
      </c>
      <c r="D151" s="5">
        <v>1437120</v>
      </c>
      <c r="E151" s="5">
        <f>+E155+E152</f>
        <v>1194064.4200000002</v>
      </c>
      <c r="F151" s="5">
        <f t="shared" si="8"/>
        <v>154.12466598120605</v>
      </c>
      <c r="G151" s="5">
        <f t="shared" si="9"/>
        <v>83.087314907592983</v>
      </c>
    </row>
    <row r="152" spans="1:7" x14ac:dyDescent="0.25">
      <c r="A152" s="4">
        <v>363</v>
      </c>
      <c r="B152" s="4" t="s">
        <v>275</v>
      </c>
      <c r="C152" s="5">
        <f>C153+C154</f>
        <v>20736.870000000003</v>
      </c>
      <c r="D152" s="5"/>
      <c r="E152" s="5">
        <f>E153+E154</f>
        <v>23222.86</v>
      </c>
      <c r="F152" s="321">
        <f t="shared" si="8"/>
        <v>111.9882605234059</v>
      </c>
      <c r="G152" s="5"/>
    </row>
    <row r="153" spans="1:7" x14ac:dyDescent="0.25">
      <c r="A153" s="6">
        <v>3631</v>
      </c>
      <c r="B153" s="6" t="s">
        <v>276</v>
      </c>
      <c r="C153" s="7">
        <v>18479.990000000002</v>
      </c>
      <c r="D153" s="7"/>
      <c r="E153" s="7">
        <v>15204.41</v>
      </c>
      <c r="F153" s="321">
        <f t="shared" si="8"/>
        <v>82.274990408544596</v>
      </c>
      <c r="G153" s="18"/>
    </row>
    <row r="154" spans="1:7" x14ac:dyDescent="0.25">
      <c r="A154" s="6">
        <v>3632</v>
      </c>
      <c r="B154" s="6" t="s">
        <v>334</v>
      </c>
      <c r="C154" s="7">
        <v>2256.88</v>
      </c>
      <c r="D154" s="7"/>
      <c r="E154" s="7">
        <v>8018.45</v>
      </c>
      <c r="F154" s="5"/>
      <c r="G154" s="18"/>
    </row>
    <row r="155" spans="1:7" x14ac:dyDescent="0.25">
      <c r="A155" s="4">
        <v>366</v>
      </c>
      <c r="B155" s="4" t="s">
        <v>126</v>
      </c>
      <c r="C155" s="5">
        <f>C156+C157</f>
        <v>754002.47</v>
      </c>
      <c r="D155" s="5"/>
      <c r="E155" s="5">
        <f>E156+E157</f>
        <v>1170841.56</v>
      </c>
      <c r="F155" s="5">
        <f t="shared" si="8"/>
        <v>155.28351783781292</v>
      </c>
      <c r="G155" s="5"/>
    </row>
    <row r="156" spans="1:7" x14ac:dyDescent="0.25">
      <c r="A156" s="6">
        <v>3661</v>
      </c>
      <c r="B156" s="6" t="s">
        <v>127</v>
      </c>
      <c r="C156" s="7">
        <v>750752.47</v>
      </c>
      <c r="D156" s="7"/>
      <c r="E156" s="7">
        <v>834624.96</v>
      </c>
      <c r="F156" s="280">
        <f t="shared" si="8"/>
        <v>111.17179008415383</v>
      </c>
      <c r="G156" s="18"/>
    </row>
    <row r="157" spans="1:7" x14ac:dyDescent="0.25">
      <c r="A157" s="6">
        <v>3662</v>
      </c>
      <c r="B157" s="6" t="s">
        <v>226</v>
      </c>
      <c r="C157" s="7">
        <v>3250</v>
      </c>
      <c r="D157" s="7"/>
      <c r="E157" s="7">
        <v>336216.6</v>
      </c>
      <c r="F157" s="280">
        <f t="shared" si="8"/>
        <v>10345.126153846153</v>
      </c>
      <c r="G157" s="18"/>
    </row>
    <row r="158" spans="1:7" x14ac:dyDescent="0.25">
      <c r="A158" s="4">
        <v>37</v>
      </c>
      <c r="B158" s="4" t="s">
        <v>83</v>
      </c>
      <c r="C158" s="5">
        <f>C159</f>
        <v>254690.13999999998</v>
      </c>
      <c r="D158" s="5">
        <v>223000</v>
      </c>
      <c r="E158" s="5">
        <f>E159</f>
        <v>201250.58000000002</v>
      </c>
      <c r="F158" s="5">
        <f t="shared" ref="F158:F164" si="10">E158/C158*100</f>
        <v>79.017813567498152</v>
      </c>
      <c r="G158" s="5">
        <f>E158/D158*100</f>
        <v>90.246896860986553</v>
      </c>
    </row>
    <row r="159" spans="1:7" x14ac:dyDescent="0.25">
      <c r="A159" s="4">
        <v>372</v>
      </c>
      <c r="B159" s="4" t="s">
        <v>106</v>
      </c>
      <c r="C159" s="5">
        <f>C160+C161</f>
        <v>254690.13999999998</v>
      </c>
      <c r="D159" s="5"/>
      <c r="E159" s="5">
        <f>E160+E161</f>
        <v>201250.58000000002</v>
      </c>
      <c r="F159" s="5">
        <f t="shared" si="10"/>
        <v>79.017813567498152</v>
      </c>
      <c r="G159" s="5"/>
    </row>
    <row r="160" spans="1:7" x14ac:dyDescent="0.25">
      <c r="A160" s="17">
        <v>3721</v>
      </c>
      <c r="B160" s="17" t="s">
        <v>84</v>
      </c>
      <c r="C160" s="18">
        <v>240486.27</v>
      </c>
      <c r="D160" s="18"/>
      <c r="E160" s="18">
        <v>186001.85</v>
      </c>
      <c r="F160" s="280">
        <f t="shared" si="10"/>
        <v>77.344062095520044</v>
      </c>
      <c r="G160" s="5"/>
    </row>
    <row r="161" spans="1:94" x14ac:dyDescent="0.25">
      <c r="A161" s="6">
        <v>3722</v>
      </c>
      <c r="B161" s="6" t="s">
        <v>85</v>
      </c>
      <c r="C161" s="7">
        <v>14203.87</v>
      </c>
      <c r="D161" s="7"/>
      <c r="E161" s="7">
        <v>15248.73</v>
      </c>
      <c r="F161" s="280">
        <f t="shared" si="10"/>
        <v>107.35616420032004</v>
      </c>
      <c r="G161" s="5"/>
    </row>
    <row r="162" spans="1:94" x14ac:dyDescent="0.25">
      <c r="A162" s="4">
        <v>38</v>
      </c>
      <c r="B162" s="4" t="s">
        <v>86</v>
      </c>
      <c r="C162" s="5">
        <f>C163+C167+C169+C171</f>
        <v>222171.53</v>
      </c>
      <c r="D162" s="5">
        <v>233400</v>
      </c>
      <c r="E162" s="5">
        <f>E163+E167+E169+E171</f>
        <v>231636.17</v>
      </c>
      <c r="F162" s="5">
        <f t="shared" si="10"/>
        <v>104.26005978353751</v>
      </c>
      <c r="G162" s="5">
        <f>E162/D162*100</f>
        <v>99.24428877463582</v>
      </c>
    </row>
    <row r="163" spans="1:94" x14ac:dyDescent="0.25">
      <c r="A163" s="4">
        <v>381</v>
      </c>
      <c r="B163" s="4" t="s">
        <v>87</v>
      </c>
      <c r="C163" s="5">
        <f>C164</f>
        <v>222171.53</v>
      </c>
      <c r="D163" s="5"/>
      <c r="E163" s="5">
        <f>E164</f>
        <v>229436.17</v>
      </c>
      <c r="F163" s="5">
        <f t="shared" si="10"/>
        <v>103.26983389815969</v>
      </c>
      <c r="G163" s="5"/>
    </row>
    <row r="164" spans="1:94" x14ac:dyDescent="0.25">
      <c r="A164" s="6">
        <v>3811</v>
      </c>
      <c r="B164" s="6" t="s">
        <v>88</v>
      </c>
      <c r="C164" s="7">
        <v>222171.53</v>
      </c>
      <c r="D164" s="7"/>
      <c r="E164" s="7">
        <v>229436.17</v>
      </c>
      <c r="F164" s="280">
        <f t="shared" si="10"/>
        <v>103.26983389815969</v>
      </c>
      <c r="G164" s="5"/>
    </row>
    <row r="165" spans="1:94" ht="60" x14ac:dyDescent="0.25">
      <c r="A165" s="1" t="s">
        <v>13</v>
      </c>
      <c r="B165" s="2" t="s">
        <v>14</v>
      </c>
      <c r="C165" s="2" t="s">
        <v>283</v>
      </c>
      <c r="D165" s="2" t="s">
        <v>337</v>
      </c>
      <c r="E165" s="2" t="s">
        <v>338</v>
      </c>
      <c r="F165" s="2" t="s">
        <v>234</v>
      </c>
      <c r="G165" s="2" t="s">
        <v>15</v>
      </c>
    </row>
    <row r="166" spans="1:94" x14ac:dyDescent="0.25">
      <c r="A166" s="3">
        <v>1</v>
      </c>
      <c r="B166" s="3">
        <v>2</v>
      </c>
      <c r="C166" s="3">
        <v>3</v>
      </c>
      <c r="D166" s="3">
        <v>5</v>
      </c>
      <c r="E166" s="3">
        <v>6</v>
      </c>
      <c r="F166" s="3">
        <v>7</v>
      </c>
      <c r="G166" s="3">
        <v>8</v>
      </c>
    </row>
    <row r="167" spans="1:94" x14ac:dyDescent="0.25">
      <c r="A167" s="4">
        <v>382</v>
      </c>
      <c r="B167" s="4" t="s">
        <v>271</v>
      </c>
      <c r="C167" s="5">
        <f>C168</f>
        <v>0</v>
      </c>
      <c r="D167" s="5"/>
      <c r="E167" s="5">
        <f>E168</f>
        <v>0</v>
      </c>
      <c r="F167" s="5"/>
      <c r="G167" s="5"/>
    </row>
    <row r="168" spans="1:94" x14ac:dyDescent="0.25">
      <c r="A168" s="6">
        <v>3821</v>
      </c>
      <c r="B168" s="6" t="s">
        <v>272</v>
      </c>
      <c r="C168" s="7">
        <v>0</v>
      </c>
      <c r="D168" s="7"/>
      <c r="E168" s="7"/>
      <c r="F168" s="23"/>
      <c r="G168" s="5"/>
    </row>
    <row r="169" spans="1:94" x14ac:dyDescent="0.25">
      <c r="A169" s="4">
        <v>383</v>
      </c>
      <c r="B169" s="4" t="s">
        <v>273</v>
      </c>
      <c r="C169" s="5">
        <f>C170</f>
        <v>0</v>
      </c>
      <c r="D169" s="5"/>
      <c r="E169" s="5">
        <f>E170</f>
        <v>2200</v>
      </c>
      <c r="F169" s="5"/>
      <c r="G169" s="5"/>
    </row>
    <row r="170" spans="1:94" x14ac:dyDescent="0.25">
      <c r="A170" s="6">
        <v>3831</v>
      </c>
      <c r="B170" s="6" t="s">
        <v>269</v>
      </c>
      <c r="C170" s="7">
        <v>0</v>
      </c>
      <c r="D170" s="7"/>
      <c r="E170" s="7">
        <v>2200</v>
      </c>
      <c r="F170" s="23"/>
      <c r="G170" s="5"/>
    </row>
    <row r="171" spans="1:94" x14ac:dyDescent="0.25">
      <c r="A171" s="4">
        <v>386</v>
      </c>
      <c r="B171" s="4" t="s">
        <v>270</v>
      </c>
      <c r="C171" s="5">
        <f>C172</f>
        <v>0</v>
      </c>
      <c r="D171" s="5"/>
      <c r="E171" s="5">
        <f>E172</f>
        <v>0</v>
      </c>
      <c r="F171" s="5"/>
      <c r="G171" s="5"/>
    </row>
    <row r="172" spans="1:94" x14ac:dyDescent="0.25">
      <c r="A172" s="6">
        <v>3861</v>
      </c>
      <c r="B172" s="6" t="s">
        <v>274</v>
      </c>
      <c r="C172" s="7">
        <v>0</v>
      </c>
      <c r="D172" s="7"/>
      <c r="E172" s="7"/>
      <c r="F172" s="23"/>
      <c r="G172" s="5"/>
    </row>
    <row r="173" spans="1:94" s="15" customFormat="1" x14ac:dyDescent="0.25">
      <c r="A173" s="4">
        <v>4</v>
      </c>
      <c r="B173" s="4" t="s">
        <v>7</v>
      </c>
      <c r="C173" s="5">
        <f>C174+C179+C187</f>
        <v>1442488.81</v>
      </c>
      <c r="D173" s="5">
        <f>D174+D179+D187</f>
        <v>4926000</v>
      </c>
      <c r="E173" s="5">
        <f>E174+E179+E187</f>
        <v>4418591</v>
      </c>
      <c r="F173" s="5">
        <f>E173/C173*100</f>
        <v>306.31717690759763</v>
      </c>
      <c r="G173" s="5">
        <f>E173/D173*100</f>
        <v>89.699370686155106</v>
      </c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</row>
    <row r="174" spans="1:94" x14ac:dyDescent="0.25">
      <c r="A174" s="4">
        <v>41</v>
      </c>
      <c r="B174" s="4" t="s">
        <v>107</v>
      </c>
      <c r="C174" s="5">
        <f>C175+C177</f>
        <v>28798</v>
      </c>
      <c r="D174" s="5">
        <v>0</v>
      </c>
      <c r="E174" s="5">
        <f>E175+E177</f>
        <v>0</v>
      </c>
      <c r="F174" s="5">
        <f>E174/C174*100</f>
        <v>0</v>
      </c>
      <c r="G174" s="5" t="e">
        <f>E174/D174*100</f>
        <v>#DIV/0!</v>
      </c>
    </row>
    <row r="175" spans="1:94" x14ac:dyDescent="0.25">
      <c r="A175" s="4">
        <v>411</v>
      </c>
      <c r="B175" s="4" t="s">
        <v>128</v>
      </c>
      <c r="C175" s="5">
        <f>C176</f>
        <v>28798</v>
      </c>
      <c r="D175" s="5"/>
      <c r="E175" s="5">
        <f>E176</f>
        <v>0</v>
      </c>
      <c r="F175" s="5">
        <f t="shared" ref="F175:F176" si="11">E175/C175*100</f>
        <v>0</v>
      </c>
      <c r="G175" s="5"/>
    </row>
    <row r="176" spans="1:94" x14ac:dyDescent="0.25">
      <c r="A176" s="6">
        <v>4111</v>
      </c>
      <c r="B176" s="6" t="s">
        <v>45</v>
      </c>
      <c r="C176" s="7">
        <v>28798</v>
      </c>
      <c r="D176" s="7"/>
      <c r="E176" s="7"/>
      <c r="F176" s="280">
        <f t="shared" si="11"/>
        <v>0</v>
      </c>
      <c r="G176" s="5"/>
    </row>
    <row r="177" spans="1:94" x14ac:dyDescent="0.25">
      <c r="A177" s="4">
        <v>412</v>
      </c>
      <c r="B177" s="4" t="s">
        <v>282</v>
      </c>
      <c r="C177" s="5">
        <f>C178</f>
        <v>0</v>
      </c>
      <c r="D177" s="5"/>
      <c r="E177" s="5"/>
      <c r="F177" s="5"/>
      <c r="G177" s="5"/>
    </row>
    <row r="178" spans="1:94" x14ac:dyDescent="0.25">
      <c r="A178" s="6">
        <v>4126</v>
      </c>
      <c r="B178" s="6" t="s">
        <v>192</v>
      </c>
      <c r="C178" s="7">
        <v>0</v>
      </c>
      <c r="D178" s="7"/>
      <c r="E178" s="7"/>
      <c r="F178" s="280"/>
      <c r="G178" s="5"/>
    </row>
    <row r="179" spans="1:94" x14ac:dyDescent="0.25">
      <c r="A179" s="4">
        <v>42</v>
      </c>
      <c r="B179" s="4" t="s">
        <v>103</v>
      </c>
      <c r="C179" s="5">
        <f>+C180+C184</f>
        <v>956093.76</v>
      </c>
      <c r="D179" s="5">
        <v>4926000</v>
      </c>
      <c r="E179" s="5">
        <f>E180+E184</f>
        <v>4418591</v>
      </c>
      <c r="F179" s="5">
        <f t="shared" ref="F179:F186" si="12">E179/C179*100</f>
        <v>462.15038575296211</v>
      </c>
      <c r="G179" s="5">
        <f>E179/D179*100</f>
        <v>89.699370686155106</v>
      </c>
    </row>
    <row r="180" spans="1:94" x14ac:dyDescent="0.25">
      <c r="A180" s="4">
        <v>421</v>
      </c>
      <c r="B180" s="4" t="s">
        <v>89</v>
      </c>
      <c r="C180" s="5">
        <f>C182+C183+C181</f>
        <v>950237.51</v>
      </c>
      <c r="D180" s="5"/>
      <c r="E180" s="5">
        <f>+E182+E183+E181</f>
        <v>4400899.75</v>
      </c>
      <c r="F180" s="5">
        <f t="shared" si="12"/>
        <v>463.13681618398749</v>
      </c>
      <c r="G180" s="5"/>
    </row>
    <row r="181" spans="1:94" s="279" customFormat="1" x14ac:dyDescent="0.25">
      <c r="A181" s="277">
        <v>4212</v>
      </c>
      <c r="B181" s="277" t="s">
        <v>252</v>
      </c>
      <c r="C181" s="278">
        <v>669620.46</v>
      </c>
      <c r="D181" s="278"/>
      <c r="E181" s="278">
        <v>3050231.57</v>
      </c>
      <c r="F181" s="321">
        <f t="shared" si="12"/>
        <v>455.51648317316949</v>
      </c>
      <c r="G181" s="278"/>
    </row>
    <row r="182" spans="1:94" x14ac:dyDescent="0.25">
      <c r="A182" s="6">
        <v>4213</v>
      </c>
      <c r="B182" s="6" t="s">
        <v>90</v>
      </c>
      <c r="C182" s="7">
        <v>227596.3</v>
      </c>
      <c r="D182" s="7"/>
      <c r="E182" s="7">
        <v>201045.94</v>
      </c>
      <c r="F182" s="280">
        <f t="shared" si="12"/>
        <v>88.334450076736758</v>
      </c>
      <c r="G182" s="5"/>
    </row>
    <row r="183" spans="1:94" x14ac:dyDescent="0.25">
      <c r="A183" s="6">
        <v>4214</v>
      </c>
      <c r="B183" s="6" t="s">
        <v>178</v>
      </c>
      <c r="C183" s="7">
        <v>53020.75</v>
      </c>
      <c r="D183" s="7"/>
      <c r="E183" s="7">
        <v>1149622.24</v>
      </c>
      <c r="F183" s="280">
        <f t="shared" si="12"/>
        <v>2168.249675834461</v>
      </c>
      <c r="G183" s="5"/>
    </row>
    <row r="184" spans="1:94" x14ac:dyDescent="0.25">
      <c r="A184" s="4">
        <v>422</v>
      </c>
      <c r="B184" s="4" t="s">
        <v>91</v>
      </c>
      <c r="C184" s="5">
        <f>C185+C186</f>
        <v>5856.25</v>
      </c>
      <c r="D184" s="5"/>
      <c r="E184" s="5">
        <f>E186+E185</f>
        <v>17691.25</v>
      </c>
      <c r="F184" s="5">
        <f t="shared" si="12"/>
        <v>302.09178228388475</v>
      </c>
      <c r="G184" s="5"/>
    </row>
    <row r="185" spans="1:94" s="259" customFormat="1" x14ac:dyDescent="0.25">
      <c r="A185" s="257">
        <v>4221</v>
      </c>
      <c r="B185" s="257" t="s">
        <v>193</v>
      </c>
      <c r="C185" s="258">
        <v>0</v>
      </c>
      <c r="D185" s="258"/>
      <c r="E185" s="258">
        <v>2342.5</v>
      </c>
      <c r="F185" s="280"/>
      <c r="G185" s="258"/>
    </row>
    <row r="186" spans="1:94" x14ac:dyDescent="0.25">
      <c r="A186" s="6">
        <v>4227</v>
      </c>
      <c r="B186" s="6" t="s">
        <v>92</v>
      </c>
      <c r="C186" s="7">
        <v>5856.25</v>
      </c>
      <c r="D186" s="7"/>
      <c r="E186" s="7">
        <v>15348.75</v>
      </c>
      <c r="F186" s="280">
        <f t="shared" si="12"/>
        <v>262.0917822838847</v>
      </c>
      <c r="G186" s="5"/>
    </row>
    <row r="187" spans="1:94" s="34" customFormat="1" x14ac:dyDescent="0.25">
      <c r="A187" s="79">
        <v>45</v>
      </c>
      <c r="B187" s="79" t="s">
        <v>93</v>
      </c>
      <c r="C187" s="35">
        <f>C188</f>
        <v>457597.05</v>
      </c>
      <c r="D187" s="35">
        <v>0</v>
      </c>
      <c r="E187" s="35">
        <f>E188</f>
        <v>0</v>
      </c>
      <c r="F187" s="35">
        <f t="shared" ref="F187:F189" si="13">E187/C187*100</f>
        <v>0</v>
      </c>
      <c r="G187" s="35" t="e">
        <f>E187/D187*100</f>
        <v>#DIV/0!</v>
      </c>
    </row>
    <row r="188" spans="1:94" x14ac:dyDescent="0.25">
      <c r="A188" s="4">
        <v>451</v>
      </c>
      <c r="B188" s="4" t="s">
        <v>94</v>
      </c>
      <c r="C188" s="5">
        <f>C189</f>
        <v>457597.05</v>
      </c>
      <c r="D188" s="5"/>
      <c r="E188" s="5">
        <f>E189</f>
        <v>0</v>
      </c>
      <c r="F188" s="35">
        <f t="shared" si="13"/>
        <v>0</v>
      </c>
      <c r="G188" s="35"/>
    </row>
    <row r="189" spans="1:94" x14ac:dyDescent="0.25">
      <c r="A189" s="6">
        <v>4511</v>
      </c>
      <c r="B189" s="6" t="s">
        <v>94</v>
      </c>
      <c r="C189" s="7">
        <v>457597.05</v>
      </c>
      <c r="D189" s="7"/>
      <c r="E189" s="7"/>
      <c r="F189" s="96">
        <f t="shared" si="13"/>
        <v>0</v>
      </c>
      <c r="G189" s="5"/>
    </row>
    <row r="190" spans="1:94" s="15" customFormat="1" x14ac:dyDescent="0.25">
      <c r="A190" s="4">
        <v>5</v>
      </c>
      <c r="B190" s="4" t="s">
        <v>10</v>
      </c>
      <c r="C190" s="5">
        <f>C191</f>
        <v>37326.080000000002</v>
      </c>
      <c r="D190" s="5">
        <f>D191</f>
        <v>40000</v>
      </c>
      <c r="E190" s="5">
        <f>E191</f>
        <v>0</v>
      </c>
      <c r="F190" s="5"/>
      <c r="G190" s="5">
        <f>E190/D190*100</f>
        <v>0</v>
      </c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</row>
    <row r="191" spans="1:94" x14ac:dyDescent="0.25">
      <c r="A191" s="4">
        <v>54</v>
      </c>
      <c r="B191" s="4" t="s">
        <v>285</v>
      </c>
      <c r="C191" s="5">
        <f>C192</f>
        <v>37326.080000000002</v>
      </c>
      <c r="D191" s="5">
        <v>40000</v>
      </c>
      <c r="E191" s="5">
        <f>E192</f>
        <v>0</v>
      </c>
      <c r="F191" s="5"/>
      <c r="G191" s="5">
        <f>E191/D191*100</f>
        <v>0</v>
      </c>
    </row>
    <row r="192" spans="1:94" x14ac:dyDescent="0.25">
      <c r="A192" s="4">
        <v>547</v>
      </c>
      <c r="B192" s="4" t="s">
        <v>290</v>
      </c>
      <c r="C192" s="5">
        <f>C193</f>
        <v>37326.080000000002</v>
      </c>
      <c r="D192" s="5"/>
      <c r="E192" s="5">
        <f>E193</f>
        <v>0</v>
      </c>
      <c r="F192" s="5"/>
      <c r="G192" s="5"/>
    </row>
    <row r="193" spans="1:94" x14ac:dyDescent="0.25">
      <c r="A193" s="6">
        <v>5471</v>
      </c>
      <c r="B193" s="6" t="s">
        <v>291</v>
      </c>
      <c r="C193" s="7">
        <v>37326.080000000002</v>
      </c>
      <c r="D193" s="7"/>
      <c r="E193" s="7"/>
      <c r="F193" s="280"/>
      <c r="G193" s="5"/>
    </row>
    <row r="194" spans="1:94" x14ac:dyDescent="0.25">
      <c r="C194" s="9"/>
      <c r="D194" s="9"/>
      <c r="E194" s="9"/>
      <c r="F194" s="106"/>
      <c r="G194" s="8"/>
    </row>
    <row r="195" spans="1:94" s="192" customFormat="1" x14ac:dyDescent="0.25">
      <c r="B195" s="192" t="s">
        <v>134</v>
      </c>
      <c r="C195" s="193"/>
      <c r="D195" s="193"/>
      <c r="E195" s="193"/>
      <c r="F195" s="194"/>
      <c r="G195" s="194"/>
    </row>
    <row r="196" spans="1:94" s="179" customFormat="1" x14ac:dyDescent="0.25">
      <c r="C196" s="180"/>
      <c r="D196" s="180"/>
      <c r="E196" s="180"/>
      <c r="F196" s="181"/>
      <c r="G196" s="181"/>
    </row>
    <row r="197" spans="1:94" s="98" customFormat="1" ht="60" x14ac:dyDescent="0.25">
      <c r="A197" s="182" t="s">
        <v>173</v>
      </c>
      <c r="B197" s="183" t="s">
        <v>14</v>
      </c>
      <c r="C197" s="183" t="s">
        <v>339</v>
      </c>
      <c r="D197" s="183" t="s">
        <v>337</v>
      </c>
      <c r="E197" s="183" t="s">
        <v>340</v>
      </c>
      <c r="F197" s="183" t="s">
        <v>234</v>
      </c>
      <c r="G197" s="183" t="s">
        <v>15</v>
      </c>
    </row>
    <row r="198" spans="1:94" s="48" customFormat="1" x14ac:dyDescent="0.25">
      <c r="A198" s="3">
        <v>1</v>
      </c>
      <c r="B198" s="3">
        <v>2</v>
      </c>
      <c r="C198" s="3">
        <v>3</v>
      </c>
      <c r="D198" s="3">
        <v>5</v>
      </c>
      <c r="E198" s="3">
        <v>6</v>
      </c>
      <c r="F198" s="3">
        <v>7</v>
      </c>
      <c r="G198" s="3">
        <v>8</v>
      </c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</row>
    <row r="199" spans="1:94" s="286" customFormat="1" x14ac:dyDescent="0.25">
      <c r="A199" s="283"/>
      <c r="B199" s="284" t="s">
        <v>46</v>
      </c>
      <c r="C199" s="285">
        <f>C200+C207+C212</f>
        <v>2842526.65</v>
      </c>
      <c r="D199" s="285">
        <f>D200+D207+D212+D216</f>
        <v>6785500</v>
      </c>
      <c r="E199" s="285">
        <f>E200+E207+E212+E216</f>
        <v>5619344.21</v>
      </c>
      <c r="F199" s="285">
        <f t="shared" ref="F199:F206" si="14">E199/C199*100</f>
        <v>197.68835623757477</v>
      </c>
      <c r="G199" s="285">
        <f>E199/D199*100</f>
        <v>82.814003536953791</v>
      </c>
    </row>
    <row r="200" spans="1:94" s="48" customFormat="1" x14ac:dyDescent="0.25">
      <c r="A200" s="45" t="s">
        <v>137</v>
      </c>
      <c r="B200" s="10" t="s">
        <v>136</v>
      </c>
      <c r="C200" s="11">
        <f>C201</f>
        <v>2263384.16</v>
      </c>
      <c r="D200" s="11">
        <f>D201</f>
        <v>2949900</v>
      </c>
      <c r="E200" s="11">
        <f>E201</f>
        <v>2321127.04</v>
      </c>
      <c r="F200" s="11">
        <f t="shared" si="14"/>
        <v>102.55117452089971</v>
      </c>
      <c r="G200" s="11">
        <f t="shared" ref="G200:G214" si="15">E200/D200*100</f>
        <v>78.684939828468757</v>
      </c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</row>
    <row r="201" spans="1:94" s="48" customFormat="1" x14ac:dyDescent="0.25">
      <c r="A201" s="4">
        <v>6</v>
      </c>
      <c r="B201" s="4" t="s">
        <v>4</v>
      </c>
      <c r="C201" s="5">
        <f>C202+C203+C204+C205+C206</f>
        <v>2263384.16</v>
      </c>
      <c r="D201" s="5">
        <f>D202+D203+D204+D205+D206</f>
        <v>2949900</v>
      </c>
      <c r="E201" s="5">
        <f>E202+E203+E204+E205+E206</f>
        <v>2321127.04</v>
      </c>
      <c r="F201" s="11">
        <f t="shared" si="14"/>
        <v>102.55117452089971</v>
      </c>
      <c r="G201" s="11">
        <f t="shared" si="15"/>
        <v>78.684939828468757</v>
      </c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</row>
    <row r="202" spans="1:94" x14ac:dyDescent="0.25">
      <c r="A202" s="51">
        <v>61</v>
      </c>
      <c r="B202" s="46" t="s">
        <v>16</v>
      </c>
      <c r="C202" s="47">
        <v>446311.13</v>
      </c>
      <c r="D202" s="47">
        <v>550000</v>
      </c>
      <c r="E202" s="47">
        <v>503564.31</v>
      </c>
      <c r="F202" s="66">
        <f t="shared" si="14"/>
        <v>112.82808698945061</v>
      </c>
      <c r="G202" s="65">
        <f t="shared" si="15"/>
        <v>91.557147272727263</v>
      </c>
    </row>
    <row r="203" spans="1:94" ht="14.25" customHeight="1" x14ac:dyDescent="0.25">
      <c r="A203" s="51">
        <v>63</v>
      </c>
      <c r="B203" s="186" t="s">
        <v>235</v>
      </c>
      <c r="C203" s="50">
        <v>558291.46</v>
      </c>
      <c r="D203" s="50">
        <v>549000</v>
      </c>
      <c r="E203" s="50">
        <v>546734.30000000005</v>
      </c>
      <c r="F203" s="66">
        <f t="shared" si="14"/>
        <v>97.929905644625137</v>
      </c>
      <c r="G203" s="65">
        <f t="shared" si="15"/>
        <v>99.587304189435343</v>
      </c>
    </row>
    <row r="204" spans="1:94" x14ac:dyDescent="0.25">
      <c r="A204" s="51">
        <v>64</v>
      </c>
      <c r="B204" s="46" t="s">
        <v>30</v>
      </c>
      <c r="C204" s="47">
        <v>1214774.06</v>
      </c>
      <c r="D204" s="47">
        <v>1802900</v>
      </c>
      <c r="E204" s="47">
        <v>1223625.74</v>
      </c>
      <c r="F204" s="66">
        <f t="shared" si="14"/>
        <v>100.7286688357504</v>
      </c>
      <c r="G204" s="65">
        <f t="shared" si="15"/>
        <v>67.869861889178537</v>
      </c>
    </row>
    <row r="205" spans="1:94" s="48" customFormat="1" x14ac:dyDescent="0.25">
      <c r="A205" s="51">
        <v>65</v>
      </c>
      <c r="B205" s="49" t="s">
        <v>138</v>
      </c>
      <c r="C205" s="50">
        <v>2727.47</v>
      </c>
      <c r="D205" s="50">
        <v>2000</v>
      </c>
      <c r="E205" s="50">
        <v>1234.3699999999999</v>
      </c>
      <c r="F205" s="66">
        <f t="shared" si="14"/>
        <v>45.256959746578332</v>
      </c>
      <c r="G205" s="65">
        <f t="shared" si="15"/>
        <v>61.718499999999999</v>
      </c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</row>
    <row r="206" spans="1:94" x14ac:dyDescent="0.25">
      <c r="A206" s="51">
        <v>68</v>
      </c>
      <c r="B206" s="87" t="s">
        <v>185</v>
      </c>
      <c r="C206" s="47">
        <v>41280.04</v>
      </c>
      <c r="D206" s="47">
        <v>46000</v>
      </c>
      <c r="E206" s="47">
        <v>45968.32</v>
      </c>
      <c r="F206" s="66">
        <f t="shared" si="14"/>
        <v>111.35725643676702</v>
      </c>
      <c r="G206" s="65">
        <f t="shared" si="15"/>
        <v>99.931130434782617</v>
      </c>
    </row>
    <row r="207" spans="1:94" s="34" customFormat="1" x14ac:dyDescent="0.25">
      <c r="A207" s="234" t="s">
        <v>141</v>
      </c>
      <c r="B207" s="234" t="s">
        <v>142</v>
      </c>
      <c r="C207" s="35">
        <f>C208</f>
        <v>185488.44</v>
      </c>
      <c r="D207" s="35">
        <f>D208</f>
        <v>278800</v>
      </c>
      <c r="E207" s="35">
        <f>E208</f>
        <v>272770.11000000004</v>
      </c>
      <c r="F207" s="237">
        <f>E207/C207*100</f>
        <v>147.0550455866684</v>
      </c>
      <c r="G207" s="237">
        <f t="shared" si="15"/>
        <v>97.837198708751799</v>
      </c>
    </row>
    <row r="208" spans="1:94" s="34" customFormat="1" x14ac:dyDescent="0.25">
      <c r="A208" s="266">
        <v>6</v>
      </c>
      <c r="B208" s="236" t="s">
        <v>4</v>
      </c>
      <c r="C208" s="237">
        <f>C209+C210</f>
        <v>185488.44</v>
      </c>
      <c r="D208" s="237">
        <f>D210+D209</f>
        <v>278800</v>
      </c>
      <c r="E208" s="237">
        <f>E210+E209</f>
        <v>272770.11000000004</v>
      </c>
      <c r="F208" s="237">
        <f>E208/C208*100</f>
        <v>147.0550455866684</v>
      </c>
      <c r="G208" s="237">
        <f t="shared" si="15"/>
        <v>97.837198708751799</v>
      </c>
    </row>
    <row r="209" spans="1:94" s="34" customFormat="1" x14ac:dyDescent="0.25">
      <c r="A209" s="267">
        <v>64</v>
      </c>
      <c r="B209" s="263" t="s">
        <v>30</v>
      </c>
      <c r="C209" s="268">
        <v>1332.81</v>
      </c>
      <c r="D209" s="268">
        <v>1100</v>
      </c>
      <c r="E209" s="268">
        <v>879.65</v>
      </c>
      <c r="F209" s="268">
        <f>E209/C209*100</f>
        <v>65.999654864534335</v>
      </c>
      <c r="G209" s="268">
        <f t="shared" si="15"/>
        <v>79.968181818181819</v>
      </c>
    </row>
    <row r="210" spans="1:94" s="34" customFormat="1" x14ac:dyDescent="0.25">
      <c r="A210" s="267">
        <v>65</v>
      </c>
      <c r="B210" s="138" t="s">
        <v>138</v>
      </c>
      <c r="C210" s="96">
        <v>184155.63</v>
      </c>
      <c r="D210" s="96">
        <v>277700</v>
      </c>
      <c r="E210" s="96">
        <v>271890.46000000002</v>
      </c>
      <c r="F210" s="96">
        <f>E210/C210*100</f>
        <v>147.6416767708921</v>
      </c>
      <c r="G210" s="268">
        <f t="shared" si="15"/>
        <v>97.907979834353625</v>
      </c>
    </row>
    <row r="211" spans="1:94" s="48" customFormat="1" x14ac:dyDescent="0.25">
      <c r="A211" s="70"/>
      <c r="B211" s="71"/>
      <c r="C211" s="72"/>
      <c r="D211" s="72"/>
      <c r="E211" s="72"/>
      <c r="F211" s="72"/>
      <c r="G211" s="69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</row>
    <row r="212" spans="1:94" s="48" customFormat="1" x14ac:dyDescent="0.25">
      <c r="A212" s="45" t="s">
        <v>139</v>
      </c>
      <c r="B212" s="4" t="s">
        <v>140</v>
      </c>
      <c r="C212" s="5">
        <f t="shared" ref="C212:E213" si="16">C213</f>
        <v>393654.05</v>
      </c>
      <c r="D212" s="5">
        <f t="shared" si="16"/>
        <v>2956800</v>
      </c>
      <c r="E212" s="5">
        <f t="shared" si="16"/>
        <v>2425447.06</v>
      </c>
      <c r="F212" s="5">
        <f>E212/C212*100</f>
        <v>616.13669667567251</v>
      </c>
      <c r="G212" s="11">
        <f t="shared" si="15"/>
        <v>82.029459550865795</v>
      </c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</row>
    <row r="213" spans="1:94" s="15" customFormat="1" x14ac:dyDescent="0.25">
      <c r="A213" s="25">
        <v>6</v>
      </c>
      <c r="B213" s="10" t="s">
        <v>4</v>
      </c>
      <c r="C213" s="11">
        <f t="shared" si="16"/>
        <v>393654.05</v>
      </c>
      <c r="D213" s="11">
        <f t="shared" si="16"/>
        <v>2956800</v>
      </c>
      <c r="E213" s="11">
        <f t="shared" si="16"/>
        <v>2425447.06</v>
      </c>
      <c r="F213" s="5">
        <f>E213/C213*100</f>
        <v>616.13669667567251</v>
      </c>
      <c r="G213" s="11">
        <f t="shared" si="15"/>
        <v>82.029459550865795</v>
      </c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</row>
    <row r="214" spans="1:94" s="15" customFormat="1" x14ac:dyDescent="0.25">
      <c r="A214" s="51">
        <v>63</v>
      </c>
      <c r="B214" s="186" t="s">
        <v>235</v>
      </c>
      <c r="C214" s="50">
        <v>393654.05</v>
      </c>
      <c r="D214" s="50">
        <v>2956800</v>
      </c>
      <c r="E214" s="50">
        <v>2425447.06</v>
      </c>
      <c r="F214" s="240">
        <f>E214/C214*100</f>
        <v>616.13669667567251</v>
      </c>
      <c r="G214" s="241">
        <f t="shared" si="15"/>
        <v>82.029459550865795</v>
      </c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</row>
    <row r="215" spans="1:94" s="48" customFormat="1" x14ac:dyDescent="0.25">
      <c r="A215" s="51"/>
      <c r="B215" s="49"/>
      <c r="C215" s="50"/>
      <c r="D215" s="50"/>
      <c r="E215" s="50"/>
      <c r="F215" s="67"/>
      <c r="G215" s="6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</row>
    <row r="216" spans="1:94" s="48" customFormat="1" x14ac:dyDescent="0.25">
      <c r="A216" s="45" t="s">
        <v>175</v>
      </c>
      <c r="B216" s="4" t="s">
        <v>352</v>
      </c>
      <c r="C216" s="5">
        <f t="shared" ref="C216:E217" si="17">C217</f>
        <v>0</v>
      </c>
      <c r="D216" s="5">
        <f t="shared" si="17"/>
        <v>600000</v>
      </c>
      <c r="E216" s="5">
        <f t="shared" si="17"/>
        <v>600000</v>
      </c>
      <c r="F216" s="5"/>
      <c r="G216" s="11">
        <f t="shared" ref="G216:G218" si="18">E216/D216*100</f>
        <v>100</v>
      </c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</row>
    <row r="217" spans="1:94" s="15" customFormat="1" x14ac:dyDescent="0.25">
      <c r="A217" s="25">
        <v>8</v>
      </c>
      <c r="B217" s="10" t="s">
        <v>9</v>
      </c>
      <c r="C217" s="11">
        <f t="shared" si="17"/>
        <v>0</v>
      </c>
      <c r="D217" s="11">
        <f t="shared" si="17"/>
        <v>600000</v>
      </c>
      <c r="E217" s="11">
        <f t="shared" si="17"/>
        <v>600000</v>
      </c>
      <c r="F217" s="5"/>
      <c r="G217" s="11">
        <f t="shared" si="18"/>
        <v>100</v>
      </c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</row>
    <row r="218" spans="1:94" s="15" customFormat="1" x14ac:dyDescent="0.25">
      <c r="A218" s="51">
        <v>84</v>
      </c>
      <c r="B218" s="334" t="s">
        <v>186</v>
      </c>
      <c r="C218" s="50"/>
      <c r="D218" s="50">
        <v>600000</v>
      </c>
      <c r="E218" s="50">
        <v>600000</v>
      </c>
      <c r="F218" s="240"/>
      <c r="G218" s="241">
        <f t="shared" si="18"/>
        <v>100</v>
      </c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</row>
    <row r="219" spans="1:94" s="15" customFormat="1" x14ac:dyDescent="0.25">
      <c r="A219" s="51"/>
      <c r="B219" s="334"/>
      <c r="C219" s="50"/>
      <c r="D219" s="50"/>
      <c r="E219" s="50"/>
      <c r="F219" s="240"/>
      <c r="G219" s="241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</row>
    <row r="220" spans="1:94" s="48" customFormat="1" x14ac:dyDescent="0.25">
      <c r="A220" s="51"/>
      <c r="B220" s="49"/>
      <c r="C220" s="50"/>
      <c r="D220" s="50"/>
      <c r="E220" s="50"/>
      <c r="F220" s="67"/>
      <c r="G220" s="65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</row>
    <row r="221" spans="1:94" s="286" customFormat="1" x14ac:dyDescent="0.25">
      <c r="A221" s="289"/>
      <c r="B221" s="287" t="s">
        <v>47</v>
      </c>
      <c r="C221" s="288">
        <f>C222+C239+C246</f>
        <v>3658402.88</v>
      </c>
      <c r="D221" s="288">
        <f>D222+D239+D246+D255</f>
        <v>7904000</v>
      </c>
      <c r="E221" s="288">
        <f>E222+E239+E246+E255</f>
        <v>6941993.9199999999</v>
      </c>
      <c r="F221" s="288">
        <f t="shared" ref="F221:F243" si="19">E221/C221*100</f>
        <v>189.75476861640783</v>
      </c>
      <c r="G221" s="288">
        <f t="shared" ref="G221:G232" si="20">E221/D221*100</f>
        <v>87.828870445344137</v>
      </c>
    </row>
    <row r="222" spans="1:94" s="48" customFormat="1" x14ac:dyDescent="0.25">
      <c r="A222" s="45" t="s">
        <v>137</v>
      </c>
      <c r="B222" s="10" t="s">
        <v>136</v>
      </c>
      <c r="C222" s="11">
        <f>C223+C233+C237</f>
        <v>3079260.39</v>
      </c>
      <c r="D222" s="11">
        <f>D223+D233+D237</f>
        <v>4050400</v>
      </c>
      <c r="E222" s="11">
        <f>E223+E233+E237</f>
        <v>3643776.75</v>
      </c>
      <c r="F222" s="5">
        <f t="shared" si="19"/>
        <v>118.33285557250323</v>
      </c>
      <c r="G222" s="5">
        <f t="shared" si="20"/>
        <v>89.960911268022912</v>
      </c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</row>
    <row r="223" spans="1:94" s="48" customFormat="1" x14ac:dyDescent="0.25">
      <c r="A223" s="4">
        <v>3</v>
      </c>
      <c r="B223" s="4" t="s">
        <v>6</v>
      </c>
      <c r="C223" s="5">
        <f>C224+C225+C226+C228+C231+C232+C227</f>
        <v>1782671.11</v>
      </c>
      <c r="D223" s="5">
        <f>D224+D225+D226+D228+D231+D232+D227</f>
        <v>1865500</v>
      </c>
      <c r="E223" s="5">
        <f>E224+E225+E226+E228+E231+E232+E227</f>
        <v>1932352.8900000001</v>
      </c>
      <c r="F223" s="5">
        <f t="shared" si="19"/>
        <v>108.39648879484001</v>
      </c>
      <c r="G223" s="5">
        <f t="shared" si="20"/>
        <v>103.58364459930314</v>
      </c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</row>
    <row r="224" spans="1:94" s="48" customFormat="1" x14ac:dyDescent="0.25">
      <c r="A224" s="49">
        <v>31</v>
      </c>
      <c r="B224" s="49" t="s">
        <v>48</v>
      </c>
      <c r="C224" s="50">
        <v>220249.89</v>
      </c>
      <c r="D224" s="50">
        <v>205000</v>
      </c>
      <c r="E224" s="50">
        <v>221947</v>
      </c>
      <c r="F224" s="50">
        <f t="shared" si="19"/>
        <v>100.77053840980352</v>
      </c>
      <c r="G224" s="50">
        <f t="shared" si="20"/>
        <v>108.26682926829267</v>
      </c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</row>
    <row r="225" spans="1:94" s="48" customFormat="1" x14ac:dyDescent="0.25">
      <c r="A225" s="49">
        <v>32</v>
      </c>
      <c r="B225" s="49" t="s">
        <v>54</v>
      </c>
      <c r="C225" s="50">
        <v>583641.53</v>
      </c>
      <c r="D225" s="50">
        <v>460980</v>
      </c>
      <c r="E225" s="50">
        <v>387459.34</v>
      </c>
      <c r="F225" s="50">
        <f t="shared" si="19"/>
        <v>66.386526675029444</v>
      </c>
      <c r="G225" s="50">
        <f t="shared" si="20"/>
        <v>84.051225649702815</v>
      </c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</row>
    <row r="226" spans="1:94" x14ac:dyDescent="0.25">
      <c r="A226" s="49">
        <v>34</v>
      </c>
      <c r="B226" s="49" t="s">
        <v>79</v>
      </c>
      <c r="C226" s="50">
        <v>5532.77</v>
      </c>
      <c r="D226" s="50">
        <v>16000</v>
      </c>
      <c r="E226" s="50">
        <v>16174.52</v>
      </c>
      <c r="F226" s="50">
        <f t="shared" si="19"/>
        <v>292.34036477207621</v>
      </c>
      <c r="G226" s="50">
        <f t="shared" si="20"/>
        <v>101.09075000000001</v>
      </c>
    </row>
    <row r="227" spans="1:94" x14ac:dyDescent="0.25">
      <c r="A227" s="49">
        <v>35</v>
      </c>
      <c r="B227" s="80" t="s">
        <v>124</v>
      </c>
      <c r="C227" s="50">
        <v>33698</v>
      </c>
      <c r="D227" s="50">
        <v>0</v>
      </c>
      <c r="E227" s="50">
        <v>0</v>
      </c>
      <c r="F227" s="50">
        <v>0</v>
      </c>
      <c r="G227" s="50" t="e">
        <f t="shared" si="20"/>
        <v>#DIV/0!</v>
      </c>
    </row>
    <row r="228" spans="1:94" s="48" customFormat="1" x14ac:dyDescent="0.25">
      <c r="A228" s="49">
        <v>36</v>
      </c>
      <c r="B228" s="49" t="s">
        <v>143</v>
      </c>
      <c r="C228" s="50">
        <v>462687.25</v>
      </c>
      <c r="D228" s="50">
        <v>727120</v>
      </c>
      <c r="E228" s="50">
        <v>873885.28</v>
      </c>
      <c r="F228" s="50">
        <f t="shared" si="19"/>
        <v>188.8717011328927</v>
      </c>
      <c r="G228" s="50">
        <f t="shared" si="20"/>
        <v>120.18446473759489</v>
      </c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</row>
    <row r="229" spans="1:94" s="98" customFormat="1" ht="60" x14ac:dyDescent="0.25">
      <c r="A229" s="182" t="s">
        <v>173</v>
      </c>
      <c r="B229" s="183" t="s">
        <v>14</v>
      </c>
      <c r="C229" s="183" t="s">
        <v>339</v>
      </c>
      <c r="D229" s="183" t="s">
        <v>337</v>
      </c>
      <c r="E229" s="183" t="s">
        <v>340</v>
      </c>
      <c r="F229" s="183" t="s">
        <v>234</v>
      </c>
      <c r="G229" s="183" t="s">
        <v>15</v>
      </c>
    </row>
    <row r="230" spans="1:94" s="48" customFormat="1" x14ac:dyDescent="0.25">
      <c r="A230" s="3">
        <v>1</v>
      </c>
      <c r="B230" s="3">
        <v>2</v>
      </c>
      <c r="C230" s="3">
        <v>3</v>
      </c>
      <c r="D230" s="3">
        <v>5</v>
      </c>
      <c r="E230" s="3">
        <v>6</v>
      </c>
      <c r="F230" s="3">
        <v>7</v>
      </c>
      <c r="G230" s="3">
        <v>8</v>
      </c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</row>
    <row r="231" spans="1:94" s="48" customFormat="1" x14ac:dyDescent="0.25">
      <c r="A231" s="49">
        <v>37</v>
      </c>
      <c r="B231" s="49" t="s">
        <v>144</v>
      </c>
      <c r="C231" s="50">
        <v>254690.14</v>
      </c>
      <c r="D231" s="50">
        <v>223000</v>
      </c>
      <c r="E231" s="50">
        <v>201250.58</v>
      </c>
      <c r="F231" s="50">
        <f t="shared" si="19"/>
        <v>79.017813567498123</v>
      </c>
      <c r="G231" s="50">
        <f t="shared" si="20"/>
        <v>90.246896860986539</v>
      </c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</row>
    <row r="232" spans="1:94" s="48" customFormat="1" x14ac:dyDescent="0.25">
      <c r="A232" s="49">
        <v>38</v>
      </c>
      <c r="B232" s="49" t="s">
        <v>86</v>
      </c>
      <c r="C232" s="50">
        <v>222171.53</v>
      </c>
      <c r="D232" s="50">
        <v>233400</v>
      </c>
      <c r="E232" s="50">
        <v>231636.17</v>
      </c>
      <c r="F232" s="50">
        <f t="shared" si="19"/>
        <v>104.26005978353751</v>
      </c>
      <c r="G232" s="50">
        <f t="shared" si="20"/>
        <v>99.24428877463582</v>
      </c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</row>
    <row r="233" spans="1:94" s="15" customFormat="1" x14ac:dyDescent="0.25">
      <c r="A233" s="4">
        <v>4</v>
      </c>
      <c r="B233" s="4" t="s">
        <v>7</v>
      </c>
      <c r="C233" s="5">
        <f>C234+C235+C236</f>
        <v>1259263.2</v>
      </c>
      <c r="D233" s="35">
        <f>D234+D235+D236</f>
        <v>2144900</v>
      </c>
      <c r="E233" s="5">
        <f>E234+E235+E236</f>
        <v>1711423.86</v>
      </c>
      <c r="F233" s="5">
        <f t="shared" si="19"/>
        <v>135.90676357412812</v>
      </c>
      <c r="G233" s="5">
        <f t="shared" ref="G233:G238" si="21">E233/D233*100</f>
        <v>79.790379971094225</v>
      </c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</row>
    <row r="234" spans="1:94" s="48" customFormat="1" x14ac:dyDescent="0.25">
      <c r="A234" s="49">
        <v>41</v>
      </c>
      <c r="B234" s="49" t="s">
        <v>145</v>
      </c>
      <c r="C234" s="50">
        <v>28798</v>
      </c>
      <c r="D234" s="96">
        <v>0</v>
      </c>
      <c r="E234" s="50"/>
      <c r="F234" s="50">
        <f t="shared" si="19"/>
        <v>0</v>
      </c>
      <c r="G234" s="67" t="e">
        <f>E234/D234*100</f>
        <v>#DIV/0!</v>
      </c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</row>
    <row r="235" spans="1:94" s="48" customFormat="1" x14ac:dyDescent="0.25">
      <c r="A235" s="49">
        <v>42</v>
      </c>
      <c r="B235" s="49" t="s">
        <v>103</v>
      </c>
      <c r="C235" s="50">
        <v>772868.15</v>
      </c>
      <c r="D235" s="96">
        <v>2144900</v>
      </c>
      <c r="E235" s="50">
        <v>1711423.86</v>
      </c>
      <c r="F235" s="50">
        <f t="shared" si="19"/>
        <v>221.43801112777126</v>
      </c>
      <c r="G235" s="67">
        <f t="shared" si="21"/>
        <v>79.790379971094225</v>
      </c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</row>
    <row r="236" spans="1:94" ht="14.25" customHeight="1" x14ac:dyDescent="0.25">
      <c r="A236" s="49">
        <v>45</v>
      </c>
      <c r="B236" s="49" t="s">
        <v>146</v>
      </c>
      <c r="C236" s="50">
        <v>457597.05</v>
      </c>
      <c r="D236" s="50">
        <v>0</v>
      </c>
      <c r="E236" s="50">
        <v>0</v>
      </c>
      <c r="F236" s="50">
        <f t="shared" si="19"/>
        <v>0</v>
      </c>
      <c r="G236" s="67" t="e">
        <f t="shared" si="21"/>
        <v>#DIV/0!</v>
      </c>
    </row>
    <row r="237" spans="1:94" s="15" customFormat="1" x14ac:dyDescent="0.25">
      <c r="A237" s="4">
        <v>5</v>
      </c>
      <c r="B237" s="4" t="s">
        <v>10</v>
      </c>
      <c r="C237" s="5">
        <f>C238</f>
        <v>37326.080000000002</v>
      </c>
      <c r="D237" s="35">
        <f>D238</f>
        <v>40000</v>
      </c>
      <c r="E237" s="5">
        <f>E238</f>
        <v>0</v>
      </c>
      <c r="F237" s="50"/>
      <c r="G237" s="5">
        <f t="shared" si="21"/>
        <v>0</v>
      </c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</row>
    <row r="238" spans="1:94" s="262" customFormat="1" x14ac:dyDescent="0.25">
      <c r="A238" s="260">
        <v>54</v>
      </c>
      <c r="B238" s="300" t="s">
        <v>285</v>
      </c>
      <c r="C238" s="261">
        <v>37326.080000000002</v>
      </c>
      <c r="D238" s="96">
        <v>40000</v>
      </c>
      <c r="E238" s="261">
        <v>0</v>
      </c>
      <c r="F238" s="50"/>
      <c r="G238" s="67">
        <f t="shared" si="21"/>
        <v>0</v>
      </c>
    </row>
    <row r="239" spans="1:94" s="34" customFormat="1" x14ac:dyDescent="0.25">
      <c r="A239" s="234" t="s">
        <v>141</v>
      </c>
      <c r="B239" s="234" t="s">
        <v>142</v>
      </c>
      <c r="C239" s="35">
        <f>C240+C242</f>
        <v>185488.44</v>
      </c>
      <c r="D239" s="35">
        <f>D240+D242</f>
        <v>296800</v>
      </c>
      <c r="E239" s="35">
        <f>E240+E242</f>
        <v>272770.11</v>
      </c>
      <c r="F239" s="5">
        <f t="shared" si="19"/>
        <v>147.05504558666834</v>
      </c>
      <c r="G239" s="35">
        <f>E239/D239*100</f>
        <v>91.90367587601078</v>
      </c>
    </row>
    <row r="240" spans="1:94" s="34" customFormat="1" x14ac:dyDescent="0.25">
      <c r="A240" s="79">
        <v>3</v>
      </c>
      <c r="B240" s="79" t="s">
        <v>6</v>
      </c>
      <c r="C240" s="35">
        <f>C241</f>
        <v>62262.83</v>
      </c>
      <c r="D240" s="35">
        <f>D241</f>
        <v>232000</v>
      </c>
      <c r="E240" s="35">
        <f>E241</f>
        <v>159728.25</v>
      </c>
      <c r="F240" s="5">
        <f t="shared" si="19"/>
        <v>256.53869250723108</v>
      </c>
      <c r="G240" s="35">
        <f t="shared" ref="G240:G243" si="22">E240/D240*100</f>
        <v>68.84838362068966</v>
      </c>
    </row>
    <row r="241" spans="1:94" s="34" customFormat="1" x14ac:dyDescent="0.25">
      <c r="A241" s="138">
        <v>32</v>
      </c>
      <c r="B241" s="138" t="s">
        <v>54</v>
      </c>
      <c r="C241" s="96">
        <v>62262.83</v>
      </c>
      <c r="D241" s="96">
        <v>232000</v>
      </c>
      <c r="E241" s="96">
        <v>159728.25</v>
      </c>
      <c r="F241" s="50">
        <f t="shared" si="19"/>
        <v>256.53869250723108</v>
      </c>
      <c r="G241" s="96">
        <f t="shared" si="22"/>
        <v>68.84838362068966</v>
      </c>
    </row>
    <row r="242" spans="1:94" s="34" customFormat="1" ht="15" customHeight="1" x14ac:dyDescent="0.25">
      <c r="A242" s="79">
        <v>4</v>
      </c>
      <c r="B242" s="79" t="s">
        <v>7</v>
      </c>
      <c r="C242" s="35">
        <f>+C243+C244</f>
        <v>123225.61</v>
      </c>
      <c r="D242" s="35">
        <f>+D243+D244</f>
        <v>64800</v>
      </c>
      <c r="E242" s="35">
        <f>+E243+E244</f>
        <v>113041.86</v>
      </c>
      <c r="F242" s="5">
        <f t="shared" si="19"/>
        <v>91.735687086474954</v>
      </c>
      <c r="G242" s="35">
        <f t="shared" si="22"/>
        <v>174.4473148148148</v>
      </c>
    </row>
    <row r="243" spans="1:94" s="34" customFormat="1" x14ac:dyDescent="0.25">
      <c r="A243" s="138">
        <v>42</v>
      </c>
      <c r="B243" s="138" t="s">
        <v>103</v>
      </c>
      <c r="C243" s="96">
        <v>123225.61</v>
      </c>
      <c r="D243" s="96">
        <v>64800</v>
      </c>
      <c r="E243" s="96">
        <v>113041.86</v>
      </c>
      <c r="F243" s="50">
        <f t="shared" si="19"/>
        <v>91.735687086474954</v>
      </c>
      <c r="G243" s="96">
        <f t="shared" si="22"/>
        <v>174.4473148148148</v>
      </c>
    </row>
    <row r="244" spans="1:94" s="34" customFormat="1" x14ac:dyDescent="0.25">
      <c r="A244" s="138">
        <v>45</v>
      </c>
      <c r="B244" s="138" t="s">
        <v>146</v>
      </c>
      <c r="C244" s="96">
        <v>0</v>
      </c>
      <c r="D244" s="96"/>
      <c r="E244" s="96"/>
      <c r="F244" s="50"/>
      <c r="G244" s="96"/>
    </row>
    <row r="245" spans="1:94" s="34" customFormat="1" x14ac:dyDescent="0.25">
      <c r="A245" s="138"/>
      <c r="B245" s="138"/>
      <c r="C245" s="96"/>
      <c r="D245" s="96"/>
      <c r="E245" s="96"/>
      <c r="F245" s="50"/>
      <c r="G245" s="96"/>
    </row>
    <row r="246" spans="1:94" s="48" customFormat="1" x14ac:dyDescent="0.25">
      <c r="A246" s="45" t="s">
        <v>139</v>
      </c>
      <c r="B246" s="4" t="s">
        <v>140</v>
      </c>
      <c r="C246" s="5">
        <f>C247+C251</f>
        <v>393654.05000000005</v>
      </c>
      <c r="D246" s="5">
        <f>D247+D251</f>
        <v>2956800</v>
      </c>
      <c r="E246" s="5">
        <f>E247+E251</f>
        <v>2425447.06</v>
      </c>
      <c r="F246" s="5">
        <f t="shared" ref="F246:F250" si="23">E246/C246*100</f>
        <v>616.1366966756724</v>
      </c>
      <c r="G246" s="5">
        <f t="shared" ref="G246:G250" si="24">E246/D246*100</f>
        <v>82.029459550865795</v>
      </c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</row>
    <row r="247" spans="1:94" s="48" customFormat="1" x14ac:dyDescent="0.25">
      <c r="A247" s="4">
        <v>3</v>
      </c>
      <c r="B247" s="4" t="s">
        <v>6</v>
      </c>
      <c r="C247" s="5">
        <f>+C249+C248+C250</f>
        <v>333654.05000000005</v>
      </c>
      <c r="D247" s="5">
        <f>D248+D249+D250</f>
        <v>840500</v>
      </c>
      <c r="E247" s="5">
        <f>E248+E249+E250</f>
        <v>431321.78</v>
      </c>
      <c r="F247" s="5">
        <f t="shared" si="23"/>
        <v>129.27215479626278</v>
      </c>
      <c r="G247" s="5">
        <f t="shared" si="24"/>
        <v>51.317284949434864</v>
      </c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</row>
    <row r="248" spans="1:94" s="184" customFormat="1" x14ac:dyDescent="0.25">
      <c r="A248" s="186">
        <v>31</v>
      </c>
      <c r="B248" s="186" t="s">
        <v>48</v>
      </c>
      <c r="C248" s="185">
        <v>5971.96</v>
      </c>
      <c r="D248" s="185">
        <v>120000</v>
      </c>
      <c r="E248" s="185">
        <v>100894.21</v>
      </c>
      <c r="F248" s="280">
        <f t="shared" si="23"/>
        <v>1689.4656025827367</v>
      </c>
      <c r="G248" s="280">
        <f t="shared" si="24"/>
        <v>84.078508333333332</v>
      </c>
    </row>
    <row r="249" spans="1:94" s="48" customFormat="1" x14ac:dyDescent="0.25">
      <c r="A249" s="49">
        <v>32</v>
      </c>
      <c r="B249" s="49" t="s">
        <v>54</v>
      </c>
      <c r="C249" s="50">
        <v>15630</v>
      </c>
      <c r="D249" s="50">
        <v>10500</v>
      </c>
      <c r="E249" s="50">
        <v>10248.43</v>
      </c>
      <c r="F249" s="280">
        <f t="shared" si="23"/>
        <v>65.568969929622526</v>
      </c>
      <c r="G249" s="280">
        <f t="shared" si="24"/>
        <v>97.60409523809524</v>
      </c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</row>
    <row r="250" spans="1:94" s="48" customFormat="1" x14ac:dyDescent="0.25">
      <c r="A250" s="49">
        <v>36</v>
      </c>
      <c r="B250" s="260" t="s">
        <v>105</v>
      </c>
      <c r="C250" s="261">
        <v>312052.09000000003</v>
      </c>
      <c r="D250" s="50">
        <v>710000</v>
      </c>
      <c r="E250" s="50">
        <v>320179.14</v>
      </c>
      <c r="F250" s="280">
        <f t="shared" si="23"/>
        <v>102.60438890186572</v>
      </c>
      <c r="G250" s="280">
        <f t="shared" si="24"/>
        <v>45.095653521126764</v>
      </c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</row>
    <row r="251" spans="1:94" x14ac:dyDescent="0.25">
      <c r="A251" s="4">
        <v>4</v>
      </c>
      <c r="B251" s="4" t="s">
        <v>7</v>
      </c>
      <c r="C251" s="5">
        <f>C252+C253</f>
        <v>60000</v>
      </c>
      <c r="D251" s="5">
        <f>+D252+D253</f>
        <v>2116300</v>
      </c>
      <c r="E251" s="5">
        <f>E252+E253</f>
        <v>1994125.28</v>
      </c>
      <c r="F251" s="5">
        <f>E251/C251*100</f>
        <v>3323.5421333333334</v>
      </c>
      <c r="G251" s="5">
        <f t="shared" ref="G251:G252" si="25">E251/D251*100</f>
        <v>94.226965931106179</v>
      </c>
    </row>
    <row r="252" spans="1:94" s="48" customFormat="1" x14ac:dyDescent="0.25">
      <c r="A252" s="49">
        <v>42</v>
      </c>
      <c r="B252" s="49" t="s">
        <v>103</v>
      </c>
      <c r="C252" s="50">
        <v>60000</v>
      </c>
      <c r="D252" s="50">
        <v>2116300</v>
      </c>
      <c r="E252" s="50">
        <v>1994125.28</v>
      </c>
      <c r="F252" s="67">
        <f>E252/C252*100</f>
        <v>3323.5421333333334</v>
      </c>
      <c r="G252" s="67">
        <f t="shared" si="25"/>
        <v>94.226965931106179</v>
      </c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</row>
    <row r="253" spans="1:94" s="48" customFormat="1" x14ac:dyDescent="0.25">
      <c r="A253" s="49">
        <v>45</v>
      </c>
      <c r="B253" s="186" t="s">
        <v>146</v>
      </c>
      <c r="C253" s="50">
        <v>0</v>
      </c>
      <c r="D253" s="50"/>
      <c r="E253" s="50"/>
      <c r="F253" s="67"/>
      <c r="G253" s="67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</row>
    <row r="254" spans="1:94" s="48" customFormat="1" x14ac:dyDescent="0.25">
      <c r="A254" s="49"/>
      <c r="B254" s="186"/>
      <c r="C254" s="50"/>
      <c r="D254" s="50"/>
      <c r="E254" s="50"/>
      <c r="F254" s="67"/>
      <c r="G254" s="67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</row>
    <row r="255" spans="1:94" s="48" customFormat="1" x14ac:dyDescent="0.25">
      <c r="A255" s="45" t="s">
        <v>175</v>
      </c>
      <c r="B255" s="4" t="s">
        <v>352</v>
      </c>
      <c r="C255" s="5"/>
      <c r="D255" s="5">
        <f>D256</f>
        <v>600000</v>
      </c>
      <c r="E255" s="5">
        <f>E256</f>
        <v>600000</v>
      </c>
      <c r="F255" s="5"/>
      <c r="G255" s="5">
        <f t="shared" ref="G255:G257" si="26">E255/D255*100</f>
        <v>100</v>
      </c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</row>
    <row r="256" spans="1:94" x14ac:dyDescent="0.25">
      <c r="A256" s="4">
        <v>4</v>
      </c>
      <c r="B256" s="4" t="s">
        <v>7</v>
      </c>
      <c r="C256" s="5"/>
      <c r="D256" s="5">
        <f>+D257+D258</f>
        <v>600000</v>
      </c>
      <c r="E256" s="5">
        <f>E257+E258</f>
        <v>600000</v>
      </c>
      <c r="F256" s="5"/>
      <c r="G256" s="5">
        <f t="shared" si="26"/>
        <v>100</v>
      </c>
    </row>
    <row r="257" spans="1:94" s="48" customFormat="1" x14ac:dyDescent="0.25">
      <c r="A257" s="49">
        <v>42</v>
      </c>
      <c r="B257" s="49" t="s">
        <v>103</v>
      </c>
      <c r="C257" s="50"/>
      <c r="D257" s="50">
        <v>600000</v>
      </c>
      <c r="E257" s="50">
        <v>600000</v>
      </c>
      <c r="F257" s="67"/>
      <c r="G257" s="67">
        <f t="shared" si="26"/>
        <v>100</v>
      </c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</row>
    <row r="258" spans="1:94" s="48" customFormat="1" x14ac:dyDescent="0.25">
      <c r="B258" s="184"/>
      <c r="C258" s="64"/>
      <c r="D258" s="64"/>
      <c r="E258" s="64"/>
      <c r="F258" s="112"/>
      <c r="G258" s="112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</row>
    <row r="259" spans="1:94" s="187" customFormat="1" ht="15" customHeight="1" x14ac:dyDescent="0.25">
      <c r="B259" s="187" t="s">
        <v>135</v>
      </c>
      <c r="C259" s="188"/>
      <c r="D259" s="188"/>
      <c r="E259" s="188"/>
      <c r="F259" s="189"/>
      <c r="G259" s="189"/>
    </row>
    <row r="260" spans="1:94" s="187" customFormat="1" ht="15" customHeight="1" x14ac:dyDescent="0.25">
      <c r="C260" s="188"/>
      <c r="D260" s="188"/>
      <c r="E260" s="188"/>
      <c r="F260" s="189"/>
      <c r="G260" s="189"/>
    </row>
    <row r="261" spans="1:94" s="34" customFormat="1" ht="60" customHeight="1" x14ac:dyDescent="0.25">
      <c r="A261" s="176" t="s">
        <v>174</v>
      </c>
      <c r="B261" s="177" t="s">
        <v>14</v>
      </c>
      <c r="C261" s="177" t="s">
        <v>283</v>
      </c>
      <c r="D261" s="177" t="s">
        <v>337</v>
      </c>
      <c r="E261" s="177" t="s">
        <v>342</v>
      </c>
      <c r="F261" s="177" t="s">
        <v>234</v>
      </c>
      <c r="G261" s="177" t="s">
        <v>15</v>
      </c>
    </row>
    <row r="262" spans="1:94" s="34" customFormat="1" x14ac:dyDescent="0.25">
      <c r="A262" s="232">
        <v>1</v>
      </c>
      <c r="B262" s="232">
        <v>2</v>
      </c>
      <c r="C262" s="232">
        <v>3</v>
      </c>
      <c r="D262" s="232">
        <v>5</v>
      </c>
      <c r="E262" s="232">
        <v>6</v>
      </c>
      <c r="F262" s="232">
        <v>7</v>
      </c>
      <c r="G262" s="232">
        <v>8</v>
      </c>
    </row>
    <row r="263" spans="1:94" s="222" customFormat="1" x14ac:dyDescent="0.25">
      <c r="A263" s="216"/>
      <c r="B263" s="216" t="s">
        <v>230</v>
      </c>
      <c r="C263" s="217">
        <f>C264+C277+C282+C288+C300+C301+C315+C327+C339</f>
        <v>3621076.8000000003</v>
      </c>
      <c r="D263" s="217">
        <f>D264+D277+D282+D288+D300+D301+D315+D327+D339</f>
        <v>7864000</v>
      </c>
      <c r="E263" s="217">
        <f>E264+E277+E282+E288+E300+E301+E315+E327+E339</f>
        <v>6941993.919999999</v>
      </c>
      <c r="F263" s="217">
        <f t="shared" ref="F263" si="27">E263/C263*100</f>
        <v>191.71076183747326</v>
      </c>
      <c r="G263" s="217">
        <f>E263/D263*100</f>
        <v>88.275609359104763</v>
      </c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91"/>
      <c r="AS263" s="191"/>
      <c r="AT263" s="191"/>
      <c r="AU263" s="191"/>
      <c r="AV263" s="191"/>
      <c r="AW263" s="191"/>
      <c r="AX263" s="191"/>
      <c r="AY263" s="191"/>
      <c r="AZ263" s="191"/>
      <c r="BA263" s="191"/>
      <c r="BB263" s="191"/>
      <c r="BC263" s="191"/>
      <c r="BD263" s="191"/>
      <c r="BE263" s="191"/>
      <c r="BF263" s="191"/>
      <c r="BG263" s="191"/>
      <c r="BH263" s="191"/>
      <c r="BI263" s="191"/>
      <c r="BJ263" s="191"/>
      <c r="BK263" s="191"/>
      <c r="BL263" s="191"/>
      <c r="BM263" s="191"/>
      <c r="BN263" s="191"/>
      <c r="BO263" s="191"/>
      <c r="BP263" s="191"/>
      <c r="BQ263" s="191"/>
      <c r="BR263" s="191"/>
      <c r="BS263" s="191"/>
      <c r="BT263" s="191"/>
      <c r="BU263" s="191"/>
      <c r="BV263" s="191"/>
      <c r="BW263" s="191"/>
      <c r="BX263" s="191"/>
      <c r="BY263" s="191"/>
      <c r="BZ263" s="191"/>
      <c r="CA263" s="191"/>
      <c r="CB263" s="191"/>
      <c r="CC263" s="191"/>
      <c r="CD263" s="191"/>
      <c r="CE263" s="191"/>
      <c r="CF263" s="191"/>
      <c r="CG263" s="191"/>
      <c r="CH263" s="191"/>
      <c r="CI263" s="191"/>
      <c r="CJ263" s="191"/>
      <c r="CK263" s="191"/>
      <c r="CL263" s="191"/>
      <c r="CM263" s="191"/>
      <c r="CN263" s="191"/>
      <c r="CO263" s="191"/>
      <c r="CP263" s="191"/>
    </row>
    <row r="264" spans="1:94" s="134" customFormat="1" x14ac:dyDescent="0.25">
      <c r="A264" s="229" t="s">
        <v>137</v>
      </c>
      <c r="B264" s="79" t="s">
        <v>203</v>
      </c>
      <c r="C264" s="35">
        <f>C265+C269</f>
        <v>698676.64</v>
      </c>
      <c r="D264" s="35">
        <f>D265+D269</f>
        <v>811780</v>
      </c>
      <c r="E264" s="35">
        <f>E265+E269</f>
        <v>734719.69000000006</v>
      </c>
      <c r="F264" s="35">
        <f>E264/C264*100</f>
        <v>105.15875985205403</v>
      </c>
      <c r="G264" s="35">
        <f>E264/D264*100</f>
        <v>90.507242109931269</v>
      </c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</row>
    <row r="265" spans="1:94" s="34" customFormat="1" x14ac:dyDescent="0.25">
      <c r="A265" s="233" t="s">
        <v>147</v>
      </c>
      <c r="B265" s="138" t="s">
        <v>148</v>
      </c>
      <c r="C265" s="96">
        <f t="shared" ref="C265:D265" si="28">C266</f>
        <v>94427.53</v>
      </c>
      <c r="D265" s="96">
        <f t="shared" si="28"/>
        <v>116100</v>
      </c>
      <c r="E265" s="96">
        <f>E266</f>
        <v>106016.38</v>
      </c>
      <c r="F265" s="96">
        <f>E265/C265*100</f>
        <v>112.27274503526674</v>
      </c>
      <c r="G265" s="96">
        <f>E265/D265*100</f>
        <v>91.314711455641699</v>
      </c>
    </row>
    <row r="266" spans="1:94" s="34" customFormat="1" x14ac:dyDescent="0.25">
      <c r="A266" s="231" t="s">
        <v>236</v>
      </c>
      <c r="B266" s="138" t="s">
        <v>6</v>
      </c>
      <c r="C266" s="96">
        <f>+C267+C268</f>
        <v>94427.53</v>
      </c>
      <c r="D266" s="96">
        <f>+D267+D268</f>
        <v>116100</v>
      </c>
      <c r="E266" s="96">
        <f>E267+E268</f>
        <v>106016.38</v>
      </c>
      <c r="F266" s="96">
        <f t="shared" ref="F266:F268" si="29">E266/C266*100</f>
        <v>112.27274503526674</v>
      </c>
      <c r="G266" s="96">
        <f t="shared" ref="G266:G299" si="30">E266/D266*100</f>
        <v>91.314711455641699</v>
      </c>
    </row>
    <row r="267" spans="1:94" s="34" customFormat="1" x14ac:dyDescent="0.25">
      <c r="A267" s="231" t="s">
        <v>237</v>
      </c>
      <c r="B267" s="138" t="s">
        <v>238</v>
      </c>
      <c r="C267" s="96">
        <v>92958.73</v>
      </c>
      <c r="D267" s="96">
        <v>113500</v>
      </c>
      <c r="E267" s="96">
        <f>E407+E434+E442</f>
        <v>104933.44</v>
      </c>
      <c r="F267" s="96">
        <f t="shared" si="29"/>
        <v>112.88174870719511</v>
      </c>
      <c r="G267" s="96">
        <f t="shared" si="30"/>
        <v>92.45237004405287</v>
      </c>
    </row>
    <row r="268" spans="1:94" s="34" customFormat="1" x14ac:dyDescent="0.25">
      <c r="A268" s="231" t="s">
        <v>239</v>
      </c>
      <c r="B268" s="138" t="s">
        <v>86</v>
      </c>
      <c r="C268" s="96">
        <v>1468.8</v>
      </c>
      <c r="D268" s="96">
        <v>2600</v>
      </c>
      <c r="E268" s="96">
        <f>E422</f>
        <v>1082.94</v>
      </c>
      <c r="F268" s="96">
        <f t="shared" si="29"/>
        <v>73.729575163398692</v>
      </c>
      <c r="G268" s="96">
        <f t="shared" si="30"/>
        <v>41.651538461538465</v>
      </c>
    </row>
    <row r="269" spans="1:94" s="34" customFormat="1" x14ac:dyDescent="0.25">
      <c r="A269" s="233" t="s">
        <v>286</v>
      </c>
      <c r="B269" s="138" t="s">
        <v>287</v>
      </c>
      <c r="C269" s="96">
        <f>C270</f>
        <v>604249.11</v>
      </c>
      <c r="D269" s="96">
        <f t="shared" ref="D269" si="31">D270</f>
        <v>695680</v>
      </c>
      <c r="E269" s="96">
        <f>E270</f>
        <v>628703.31000000006</v>
      </c>
      <c r="F269" s="96"/>
      <c r="G269" s="96">
        <f>E269/D269*100</f>
        <v>90.372485913063485</v>
      </c>
    </row>
    <row r="270" spans="1:94" s="34" customFormat="1" x14ac:dyDescent="0.25">
      <c r="A270" s="231" t="s">
        <v>236</v>
      </c>
      <c r="B270" s="138" t="s">
        <v>6</v>
      </c>
      <c r="C270" s="96">
        <f>C271+C272+C273+C274+C275</f>
        <v>604249.11</v>
      </c>
      <c r="D270" s="96">
        <f>D271+D272+D273+D274+D275+D276</f>
        <v>695680</v>
      </c>
      <c r="E270" s="96">
        <f>E271+E272+E273+E274+E275+E276</f>
        <v>628703.31000000006</v>
      </c>
      <c r="F270" s="96"/>
      <c r="G270" s="96">
        <f t="shared" ref="G270:G276" si="32">E270/D270*100</f>
        <v>90.372485913063485</v>
      </c>
    </row>
    <row r="271" spans="1:94" s="34" customFormat="1" x14ac:dyDescent="0.25">
      <c r="A271" s="231" t="s">
        <v>245</v>
      </c>
      <c r="B271" s="138" t="s">
        <v>48</v>
      </c>
      <c r="C271" s="96">
        <v>226221.85</v>
      </c>
      <c r="D271" s="96">
        <v>325000</v>
      </c>
      <c r="E271" s="96">
        <f>E456</f>
        <v>322841.20999999996</v>
      </c>
      <c r="F271" s="96"/>
      <c r="G271" s="96">
        <f t="shared" si="32"/>
        <v>99.335756923076914</v>
      </c>
    </row>
    <row r="272" spans="1:94" s="34" customFormat="1" x14ac:dyDescent="0.25">
      <c r="A272" s="231" t="s">
        <v>237</v>
      </c>
      <c r="B272" s="138" t="s">
        <v>238</v>
      </c>
      <c r="C272" s="96">
        <v>301934.25</v>
      </c>
      <c r="D272" s="96">
        <v>310980</v>
      </c>
      <c r="E272" s="96">
        <f>E463</f>
        <v>256398.17</v>
      </c>
      <c r="F272" s="96"/>
      <c r="G272" s="96">
        <f t="shared" si="32"/>
        <v>82.448443629815429</v>
      </c>
    </row>
    <row r="273" spans="1:7" s="34" customFormat="1" x14ac:dyDescent="0.25">
      <c r="A273" s="231" t="s">
        <v>246</v>
      </c>
      <c r="B273" s="138" t="s">
        <v>79</v>
      </c>
      <c r="C273" s="96">
        <v>5532.77</v>
      </c>
      <c r="D273" s="96">
        <v>16000</v>
      </c>
      <c r="E273" s="96">
        <f>E492</f>
        <v>16174.52</v>
      </c>
      <c r="F273" s="96"/>
      <c r="G273" s="96">
        <f t="shared" si="32"/>
        <v>101.09075000000001</v>
      </c>
    </row>
    <row r="274" spans="1:7" s="34" customFormat="1" x14ac:dyDescent="0.25">
      <c r="A274" s="231" t="s">
        <v>242</v>
      </c>
      <c r="B274" s="138" t="s">
        <v>105</v>
      </c>
      <c r="C274" s="96">
        <v>21997.74</v>
      </c>
      <c r="D274" s="96">
        <v>25500</v>
      </c>
      <c r="E274" s="96">
        <f>E498</f>
        <v>19119.41</v>
      </c>
      <c r="F274" s="96"/>
      <c r="G274" s="96">
        <f t="shared" si="32"/>
        <v>74.978078431372552</v>
      </c>
    </row>
    <row r="275" spans="1:7" s="34" customFormat="1" x14ac:dyDescent="0.25">
      <c r="A275" s="231" t="s">
        <v>243</v>
      </c>
      <c r="B275" s="138" t="s">
        <v>244</v>
      </c>
      <c r="C275" s="96">
        <v>48562.5</v>
      </c>
      <c r="D275" s="96">
        <v>16000</v>
      </c>
      <c r="E275" s="96">
        <f>E503</f>
        <v>11970</v>
      </c>
      <c r="F275" s="96"/>
      <c r="G275" s="96">
        <f t="shared" si="32"/>
        <v>74.8125</v>
      </c>
    </row>
    <row r="276" spans="1:7" s="34" customFormat="1" x14ac:dyDescent="0.25">
      <c r="A276" s="231" t="s">
        <v>239</v>
      </c>
      <c r="B276" s="138" t="s">
        <v>86</v>
      </c>
      <c r="C276" s="96"/>
      <c r="D276" s="96">
        <v>2200</v>
      </c>
      <c r="E276" s="96">
        <f>E506</f>
        <v>2200</v>
      </c>
      <c r="F276" s="96"/>
      <c r="G276" s="96">
        <f t="shared" si="32"/>
        <v>100</v>
      </c>
    </row>
    <row r="277" spans="1:7" s="235" customFormat="1" x14ac:dyDescent="0.25">
      <c r="A277" s="229" t="s">
        <v>204</v>
      </c>
      <c r="B277" s="234" t="s">
        <v>205</v>
      </c>
      <c r="C277" s="35">
        <f>C278</f>
        <v>4200</v>
      </c>
      <c r="D277" s="35">
        <f t="shared" ref="D277:E277" si="33">D278</f>
        <v>6200</v>
      </c>
      <c r="E277" s="35">
        <f t="shared" si="33"/>
        <v>4888.49</v>
      </c>
      <c r="F277" s="35">
        <f>E277/C277*100</f>
        <v>116.39261904761904</v>
      </c>
      <c r="G277" s="35">
        <f t="shared" si="30"/>
        <v>78.846612903225804</v>
      </c>
    </row>
    <row r="278" spans="1:7" s="34" customFormat="1" x14ac:dyDescent="0.25">
      <c r="A278" s="230" t="s">
        <v>159</v>
      </c>
      <c r="B278" s="138" t="s">
        <v>160</v>
      </c>
      <c r="C278" s="96">
        <f>C279</f>
        <v>4200</v>
      </c>
      <c r="D278" s="96">
        <f>D279</f>
        <v>6200</v>
      </c>
      <c r="E278" s="96">
        <f>E279</f>
        <v>4888.49</v>
      </c>
      <c r="F278" s="96">
        <f>E278/C278*100</f>
        <v>116.39261904761904</v>
      </c>
      <c r="G278" s="96">
        <f t="shared" si="30"/>
        <v>78.846612903225804</v>
      </c>
    </row>
    <row r="279" spans="1:7" s="34" customFormat="1" x14ac:dyDescent="0.25">
      <c r="A279" s="231" t="s">
        <v>236</v>
      </c>
      <c r="B279" s="138" t="s">
        <v>6</v>
      </c>
      <c r="C279" s="96">
        <f>C280+C281</f>
        <v>4200</v>
      </c>
      <c r="D279" s="96">
        <f>D280+D281</f>
        <v>6200</v>
      </c>
      <c r="E279" s="96">
        <f>E280+E281</f>
        <v>4888.49</v>
      </c>
      <c r="F279" s="96">
        <f t="shared" ref="F279:F281" si="34">E279/C279*100</f>
        <v>116.39261904761904</v>
      </c>
      <c r="G279" s="96">
        <f t="shared" si="30"/>
        <v>78.846612903225804</v>
      </c>
    </row>
    <row r="280" spans="1:7" s="34" customFormat="1" x14ac:dyDescent="0.25">
      <c r="A280" s="231" t="s">
        <v>237</v>
      </c>
      <c r="B280" s="138" t="s">
        <v>238</v>
      </c>
      <c r="C280" s="96">
        <v>0</v>
      </c>
      <c r="D280" s="96">
        <v>2000</v>
      </c>
      <c r="E280" s="96">
        <f>E604</f>
        <v>688.49</v>
      </c>
      <c r="F280" s="96"/>
      <c r="G280" s="96"/>
    </row>
    <row r="281" spans="1:7" s="34" customFormat="1" x14ac:dyDescent="0.25">
      <c r="A281" s="231" t="s">
        <v>239</v>
      </c>
      <c r="B281" s="138" t="s">
        <v>86</v>
      </c>
      <c r="C281" s="96">
        <v>4200</v>
      </c>
      <c r="D281" s="96">
        <v>4200</v>
      </c>
      <c r="E281" s="96">
        <f>E607</f>
        <v>4200</v>
      </c>
      <c r="F281" s="96">
        <f t="shared" si="34"/>
        <v>100</v>
      </c>
      <c r="G281" s="96">
        <f t="shared" si="30"/>
        <v>100</v>
      </c>
    </row>
    <row r="282" spans="1:7" s="134" customFormat="1" x14ac:dyDescent="0.25">
      <c r="A282" s="229" t="s">
        <v>206</v>
      </c>
      <c r="B282" s="236" t="s">
        <v>207</v>
      </c>
      <c r="C282" s="237">
        <f>C283</f>
        <v>422284.02</v>
      </c>
      <c r="D282" s="237">
        <f t="shared" ref="D282:E284" si="35">D283</f>
        <v>45000</v>
      </c>
      <c r="E282" s="237">
        <f t="shared" si="35"/>
        <v>45000</v>
      </c>
      <c r="F282" s="237">
        <f>E282/C282*100</f>
        <v>10.656335041993774</v>
      </c>
      <c r="G282" s="35">
        <f t="shared" si="30"/>
        <v>100</v>
      </c>
    </row>
    <row r="283" spans="1:7" s="34" customFormat="1" x14ac:dyDescent="0.25">
      <c r="A283" s="230" t="s">
        <v>161</v>
      </c>
      <c r="B283" s="138" t="s">
        <v>162</v>
      </c>
      <c r="C283" s="96">
        <f>C284+C286</f>
        <v>422284.02</v>
      </c>
      <c r="D283" s="96">
        <f>D284+D286</f>
        <v>45000</v>
      </c>
      <c r="E283" s="96">
        <f>E284+E286</f>
        <v>45000</v>
      </c>
      <c r="F283" s="268">
        <f>E283/C283*100</f>
        <v>10.656335041993774</v>
      </c>
      <c r="G283" s="96">
        <f t="shared" si="30"/>
        <v>100</v>
      </c>
    </row>
    <row r="284" spans="1:7" s="34" customFormat="1" x14ac:dyDescent="0.25">
      <c r="A284" s="231" t="s">
        <v>236</v>
      </c>
      <c r="B284" s="138" t="s">
        <v>6</v>
      </c>
      <c r="C284" s="96">
        <f>C285</f>
        <v>42000</v>
      </c>
      <c r="D284" s="96">
        <f t="shared" si="35"/>
        <v>45000</v>
      </c>
      <c r="E284" s="96">
        <f>E285</f>
        <v>45000</v>
      </c>
      <c r="F284" s="268">
        <f t="shared" ref="F284:F285" si="36">E284/C284*100</f>
        <v>107.14285714285714</v>
      </c>
      <c r="G284" s="96">
        <f t="shared" si="30"/>
        <v>100</v>
      </c>
    </row>
    <row r="285" spans="1:7" s="34" customFormat="1" x14ac:dyDescent="0.25">
      <c r="A285" s="231" t="s">
        <v>239</v>
      </c>
      <c r="B285" s="138" t="s">
        <v>86</v>
      </c>
      <c r="C285" s="96">
        <v>42000</v>
      </c>
      <c r="D285" s="96">
        <v>45000</v>
      </c>
      <c r="E285" s="96">
        <f>E615</f>
        <v>45000</v>
      </c>
      <c r="F285" s="268">
        <f t="shared" si="36"/>
        <v>107.14285714285714</v>
      </c>
      <c r="G285" s="96">
        <f t="shared" si="30"/>
        <v>100</v>
      </c>
    </row>
    <row r="286" spans="1:7" s="34" customFormat="1" x14ac:dyDescent="0.25">
      <c r="A286" s="231" t="s">
        <v>240</v>
      </c>
      <c r="B286" s="138" t="s">
        <v>7</v>
      </c>
      <c r="C286" s="96">
        <f>C287</f>
        <v>380284.02</v>
      </c>
      <c r="D286" s="96">
        <f>D287</f>
        <v>0</v>
      </c>
      <c r="E286" s="96">
        <f>E287</f>
        <v>0</v>
      </c>
      <c r="F286" s="268"/>
      <c r="G286" s="96" t="e">
        <f t="shared" ref="G286:G287" si="37">E286/D286*100</f>
        <v>#DIV/0!</v>
      </c>
    </row>
    <row r="287" spans="1:7" s="34" customFormat="1" x14ac:dyDescent="0.25">
      <c r="A287" s="231" t="s">
        <v>249</v>
      </c>
      <c r="B287" s="138" t="s">
        <v>129</v>
      </c>
      <c r="C287" s="96">
        <v>380284.02</v>
      </c>
      <c r="D287" s="96"/>
      <c r="E287" s="96"/>
      <c r="F287" s="268"/>
      <c r="G287" s="96" t="e">
        <f t="shared" si="37"/>
        <v>#DIV/0!</v>
      </c>
    </row>
    <row r="288" spans="1:7" s="134" customFormat="1" x14ac:dyDescent="0.25">
      <c r="A288" s="229" t="s">
        <v>141</v>
      </c>
      <c r="B288" s="79" t="s">
        <v>208</v>
      </c>
      <c r="C288" s="35">
        <f>C289+C295</f>
        <v>292319.02</v>
      </c>
      <c r="D288" s="35">
        <f>D289+D295</f>
        <v>506000</v>
      </c>
      <c r="E288" s="35">
        <f>E289+E295</f>
        <v>111369.48</v>
      </c>
      <c r="F288" s="35">
        <f>E288/C288*100</f>
        <v>38.098608841805778</v>
      </c>
      <c r="G288" s="96">
        <f t="shared" si="30"/>
        <v>22.009778656126482</v>
      </c>
    </row>
    <row r="289" spans="1:7" s="34" customFormat="1" x14ac:dyDescent="0.25">
      <c r="A289" s="230" t="s">
        <v>171</v>
      </c>
      <c r="B289" s="138" t="s">
        <v>172</v>
      </c>
      <c r="C289" s="96">
        <f>C290</f>
        <v>65899.17</v>
      </c>
      <c r="D289" s="96">
        <f>D290</f>
        <v>0</v>
      </c>
      <c r="E289" s="96">
        <f>E290</f>
        <v>0</v>
      </c>
      <c r="F289" s="96">
        <f>E289/C289*100</f>
        <v>0</v>
      </c>
      <c r="G289" s="96" t="e">
        <f t="shared" si="30"/>
        <v>#DIV/0!</v>
      </c>
    </row>
    <row r="290" spans="1:7" s="34" customFormat="1" x14ac:dyDescent="0.25">
      <c r="A290" s="231" t="s">
        <v>236</v>
      </c>
      <c r="B290" s="138" t="s">
        <v>6</v>
      </c>
      <c r="C290" s="96">
        <f>C291+C292</f>
        <v>65899.17</v>
      </c>
      <c r="D290" s="96">
        <f>D291+D292</f>
        <v>0</v>
      </c>
      <c r="E290" s="96">
        <f>E291+E292</f>
        <v>0</v>
      </c>
      <c r="F290" s="96">
        <f t="shared" ref="F290:F291" si="38">E290/C290*100</f>
        <v>0</v>
      </c>
      <c r="G290" s="96" t="e">
        <f t="shared" si="30"/>
        <v>#DIV/0!</v>
      </c>
    </row>
    <row r="291" spans="1:7" s="34" customFormat="1" x14ac:dyDescent="0.25">
      <c r="A291" s="231" t="s">
        <v>237</v>
      </c>
      <c r="B291" s="138" t="s">
        <v>238</v>
      </c>
      <c r="C291" s="96">
        <v>32201.17</v>
      </c>
      <c r="D291" s="96">
        <v>0</v>
      </c>
      <c r="E291" s="96"/>
      <c r="F291" s="96">
        <f t="shared" si="38"/>
        <v>0</v>
      </c>
      <c r="G291" s="96" t="e">
        <f t="shared" si="30"/>
        <v>#DIV/0!</v>
      </c>
    </row>
    <row r="292" spans="1:7" s="34" customFormat="1" x14ac:dyDescent="0.25">
      <c r="A292" s="231" t="s">
        <v>248</v>
      </c>
      <c r="B292" s="138" t="s">
        <v>124</v>
      </c>
      <c r="C292" s="96">
        <v>33698</v>
      </c>
      <c r="D292" s="96">
        <v>0</v>
      </c>
      <c r="E292" s="96"/>
      <c r="F292" s="96"/>
      <c r="G292" s="96" t="e">
        <f t="shared" si="30"/>
        <v>#DIV/0!</v>
      </c>
    </row>
    <row r="293" spans="1:7" s="34" customFormat="1" ht="60" customHeight="1" x14ac:dyDescent="0.25">
      <c r="A293" s="176" t="s">
        <v>174</v>
      </c>
      <c r="B293" s="177" t="s">
        <v>14</v>
      </c>
      <c r="C293" s="177" t="s">
        <v>283</v>
      </c>
      <c r="D293" s="177" t="s">
        <v>337</v>
      </c>
      <c r="E293" s="177" t="s">
        <v>342</v>
      </c>
      <c r="F293" s="177" t="s">
        <v>234</v>
      </c>
      <c r="G293" s="177" t="s">
        <v>15</v>
      </c>
    </row>
    <row r="294" spans="1:7" s="34" customFormat="1" x14ac:dyDescent="0.25">
      <c r="A294" s="232">
        <v>1</v>
      </c>
      <c r="B294" s="232">
        <v>2</v>
      </c>
      <c r="C294" s="232">
        <v>3</v>
      </c>
      <c r="D294" s="232">
        <v>5</v>
      </c>
      <c r="E294" s="232">
        <v>6</v>
      </c>
      <c r="F294" s="232">
        <v>7</v>
      </c>
      <c r="G294" s="232">
        <v>8</v>
      </c>
    </row>
    <row r="295" spans="1:7" s="34" customFormat="1" x14ac:dyDescent="0.25">
      <c r="A295" s="230" t="s">
        <v>167</v>
      </c>
      <c r="B295" s="138" t="s">
        <v>168</v>
      </c>
      <c r="C295" s="96">
        <f>C296+C298</f>
        <v>226419.85</v>
      </c>
      <c r="D295" s="96">
        <f>D296+D298</f>
        <v>506000</v>
      </c>
      <c r="E295" s="96">
        <f>E296+E298</f>
        <v>111369.48</v>
      </c>
      <c r="F295" s="96">
        <f>E295/C295*100</f>
        <v>49.187153864822363</v>
      </c>
      <c r="G295" s="96">
        <f t="shared" si="30"/>
        <v>22.009778656126482</v>
      </c>
    </row>
    <row r="296" spans="1:7" s="34" customFormat="1" x14ac:dyDescent="0.25">
      <c r="A296" s="231" t="s">
        <v>236</v>
      </c>
      <c r="B296" s="138" t="s">
        <v>6</v>
      </c>
      <c r="C296" s="96">
        <f>C297</f>
        <v>51104.34</v>
      </c>
      <c r="D296" s="96">
        <f>D297</f>
        <v>68000</v>
      </c>
      <c r="E296" s="96">
        <f>E297</f>
        <v>26647.200000000001</v>
      </c>
      <c r="F296" s="96">
        <f t="shared" ref="F296:F299" si="39">E296/C296*100</f>
        <v>52.142733865656034</v>
      </c>
      <c r="G296" s="96">
        <f t="shared" si="30"/>
        <v>39.187058823529412</v>
      </c>
    </row>
    <row r="297" spans="1:7" s="34" customFormat="1" x14ac:dyDescent="0.25">
      <c r="A297" s="231" t="s">
        <v>237</v>
      </c>
      <c r="B297" s="138" t="s">
        <v>238</v>
      </c>
      <c r="C297" s="96">
        <v>51104.34</v>
      </c>
      <c r="D297" s="96">
        <v>68000</v>
      </c>
      <c r="E297" s="96">
        <f>E659+E667</f>
        <v>26647.200000000001</v>
      </c>
      <c r="F297" s="96">
        <f t="shared" si="39"/>
        <v>52.142733865656034</v>
      </c>
      <c r="G297" s="96">
        <f t="shared" si="30"/>
        <v>39.187058823529412</v>
      </c>
    </row>
    <row r="298" spans="1:7" s="34" customFormat="1" x14ac:dyDescent="0.25">
      <c r="A298" s="231" t="s">
        <v>240</v>
      </c>
      <c r="B298" s="138" t="s">
        <v>7</v>
      </c>
      <c r="C298" s="96">
        <f>C299</f>
        <v>175315.51</v>
      </c>
      <c r="D298" s="96">
        <f>D299</f>
        <v>438000</v>
      </c>
      <c r="E298" s="96">
        <f>E299</f>
        <v>84722.28</v>
      </c>
      <c r="F298" s="96">
        <f t="shared" si="39"/>
        <v>48.325604505842065</v>
      </c>
      <c r="G298" s="96">
        <f t="shared" si="30"/>
        <v>19.342986301369862</v>
      </c>
    </row>
    <row r="299" spans="1:7" s="34" customFormat="1" x14ac:dyDescent="0.25">
      <c r="A299" s="231" t="s">
        <v>241</v>
      </c>
      <c r="B299" s="138" t="s">
        <v>103</v>
      </c>
      <c r="C299" s="96">
        <v>175315.51</v>
      </c>
      <c r="D299" s="96">
        <v>438000</v>
      </c>
      <c r="E299" s="96">
        <f>E738</f>
        <v>84722.28</v>
      </c>
      <c r="F299" s="96">
        <f t="shared" si="39"/>
        <v>48.325604505842065</v>
      </c>
      <c r="G299" s="96">
        <f t="shared" si="30"/>
        <v>19.342986301369862</v>
      </c>
    </row>
    <row r="300" spans="1:7" s="134" customFormat="1" x14ac:dyDescent="0.25">
      <c r="A300" s="229" t="s">
        <v>139</v>
      </c>
      <c r="B300" s="79" t="s">
        <v>209</v>
      </c>
      <c r="C300" s="35">
        <v>0</v>
      </c>
      <c r="D300" s="35">
        <v>0</v>
      </c>
      <c r="E300" s="35"/>
      <c r="F300" s="35"/>
      <c r="G300" s="35"/>
    </row>
    <row r="301" spans="1:7" s="238" customFormat="1" x14ac:dyDescent="0.25">
      <c r="A301" s="229" t="s">
        <v>184</v>
      </c>
      <c r="B301" s="236" t="s">
        <v>210</v>
      </c>
      <c r="C301" s="237">
        <f>C302+C309+C312</f>
        <v>406111.57</v>
      </c>
      <c r="D301" s="237">
        <f>D302+D309+D312</f>
        <v>2147000</v>
      </c>
      <c r="E301" s="237">
        <f>E302+E309+E312</f>
        <v>1772585.01</v>
      </c>
      <c r="F301" s="237">
        <f>E301/C301*100</f>
        <v>436.47734783818157</v>
      </c>
      <c r="G301" s="237">
        <f>E301/D301*100</f>
        <v>82.561015836050302</v>
      </c>
    </row>
    <row r="302" spans="1:7" s="34" customFormat="1" x14ac:dyDescent="0.25">
      <c r="A302" s="230" t="s">
        <v>151</v>
      </c>
      <c r="B302" s="138" t="s">
        <v>152</v>
      </c>
      <c r="C302" s="96">
        <f>C303+C305</f>
        <v>222775.69999999998</v>
      </c>
      <c r="D302" s="96">
        <f>D305+D303</f>
        <v>1938000</v>
      </c>
      <c r="E302" s="96">
        <f>E303+E305</f>
        <v>1603816.29</v>
      </c>
      <c r="F302" s="268">
        <f>E302/C302*100</f>
        <v>719.92425116383879</v>
      </c>
      <c r="G302" s="96">
        <f t="shared" ref="G302:G311" si="40">E302/D302*100</f>
        <v>82.756258513931897</v>
      </c>
    </row>
    <row r="303" spans="1:7" s="34" customFormat="1" x14ac:dyDescent="0.25">
      <c r="A303" s="231" t="s">
        <v>236</v>
      </c>
      <c r="B303" s="138" t="s">
        <v>6</v>
      </c>
      <c r="C303" s="96">
        <f>C304</f>
        <v>5506.88</v>
      </c>
      <c r="D303" s="96">
        <f>+D304</f>
        <v>510000</v>
      </c>
      <c r="E303" s="96">
        <f>E304</f>
        <v>320179.14</v>
      </c>
      <c r="F303" s="268">
        <f t="shared" ref="F303" si="41">E303/C303*100</f>
        <v>5814.1659160904173</v>
      </c>
      <c r="G303" s="96">
        <f t="shared" si="40"/>
        <v>62.780223529411771</v>
      </c>
    </row>
    <row r="304" spans="1:7" s="34" customFormat="1" x14ac:dyDescent="0.25">
      <c r="A304" s="267">
        <v>36</v>
      </c>
      <c r="B304" s="263" t="s">
        <v>105</v>
      </c>
      <c r="C304" s="268">
        <v>5506.88</v>
      </c>
      <c r="D304" s="268">
        <v>510000</v>
      </c>
      <c r="E304" s="96">
        <f>E527</f>
        <v>320179.14</v>
      </c>
      <c r="F304" s="268"/>
      <c r="G304" s="232"/>
    </row>
    <row r="305" spans="1:7" s="34" customFormat="1" x14ac:dyDescent="0.25">
      <c r="A305" s="231" t="s">
        <v>240</v>
      </c>
      <c r="B305" s="138" t="s">
        <v>7</v>
      </c>
      <c r="C305" s="96">
        <f>C306+C307+C308</f>
        <v>217268.81999999998</v>
      </c>
      <c r="D305" s="96">
        <f>D306+D307+D308</f>
        <v>1428000</v>
      </c>
      <c r="E305" s="96">
        <f>E306+E307+E308</f>
        <v>1283637.1499999999</v>
      </c>
      <c r="F305" s="96">
        <f>E305/C305*100</f>
        <v>590.80596562359938</v>
      </c>
      <c r="G305" s="96">
        <f t="shared" si="40"/>
        <v>89.89055672268907</v>
      </c>
    </row>
    <row r="306" spans="1:7" s="34" customFormat="1" x14ac:dyDescent="0.25">
      <c r="A306" s="231" t="s">
        <v>247</v>
      </c>
      <c r="B306" s="138" t="s">
        <v>107</v>
      </c>
      <c r="C306" s="96">
        <v>28798</v>
      </c>
      <c r="D306" s="96">
        <v>0</v>
      </c>
      <c r="E306" s="96"/>
      <c r="F306" s="96">
        <f t="shared" ref="F306:F311" si="42">E306/C306*100</f>
        <v>0</v>
      </c>
      <c r="G306" s="96" t="e">
        <f t="shared" si="40"/>
        <v>#DIV/0!</v>
      </c>
    </row>
    <row r="307" spans="1:7" s="34" customFormat="1" x14ac:dyDescent="0.25">
      <c r="A307" s="231" t="s">
        <v>241</v>
      </c>
      <c r="B307" s="138" t="s">
        <v>103</v>
      </c>
      <c r="C307" s="96">
        <v>111157.79</v>
      </c>
      <c r="D307" s="96">
        <v>1428000</v>
      </c>
      <c r="E307" s="96">
        <f>E517+E533+E751</f>
        <v>1283637.1499999999</v>
      </c>
      <c r="F307" s="96">
        <f t="shared" si="42"/>
        <v>1154.7882968885942</v>
      </c>
      <c r="G307" s="96">
        <f t="shared" si="40"/>
        <v>89.89055672268907</v>
      </c>
    </row>
    <row r="308" spans="1:7" s="34" customFormat="1" x14ac:dyDescent="0.25">
      <c r="A308" s="231" t="s">
        <v>249</v>
      </c>
      <c r="B308" s="138" t="s">
        <v>250</v>
      </c>
      <c r="C308" s="96">
        <v>77313.03</v>
      </c>
      <c r="D308" s="96">
        <v>0</v>
      </c>
      <c r="E308" s="96"/>
      <c r="F308" s="96">
        <f t="shared" si="42"/>
        <v>0</v>
      </c>
      <c r="G308" s="96" t="e">
        <f t="shared" si="40"/>
        <v>#DIV/0!</v>
      </c>
    </row>
    <row r="309" spans="1:7" s="34" customFormat="1" x14ac:dyDescent="0.25">
      <c r="A309" s="230" t="s">
        <v>169</v>
      </c>
      <c r="B309" s="138" t="s">
        <v>170</v>
      </c>
      <c r="C309" s="96">
        <f t="shared" ref="C309:E310" si="43">C310</f>
        <v>31015.360000000001</v>
      </c>
      <c r="D309" s="96">
        <f t="shared" si="43"/>
        <v>30000</v>
      </c>
      <c r="E309" s="96">
        <f t="shared" si="43"/>
        <v>26194</v>
      </c>
      <c r="F309" s="96">
        <f t="shared" si="42"/>
        <v>84.454928138831846</v>
      </c>
      <c r="G309" s="96">
        <f t="shared" si="40"/>
        <v>87.313333333333333</v>
      </c>
    </row>
    <row r="310" spans="1:7" s="34" customFormat="1" x14ac:dyDescent="0.25">
      <c r="A310" s="231" t="s">
        <v>236</v>
      </c>
      <c r="B310" s="138" t="s">
        <v>6</v>
      </c>
      <c r="C310" s="96">
        <f t="shared" si="43"/>
        <v>31015.360000000001</v>
      </c>
      <c r="D310" s="96">
        <f t="shared" si="43"/>
        <v>30000</v>
      </c>
      <c r="E310" s="96">
        <f t="shared" si="43"/>
        <v>26194</v>
      </c>
      <c r="F310" s="96">
        <f t="shared" si="42"/>
        <v>84.454928138831846</v>
      </c>
      <c r="G310" s="96">
        <f t="shared" si="40"/>
        <v>87.313333333333333</v>
      </c>
    </row>
    <row r="311" spans="1:7" s="34" customFormat="1" x14ac:dyDescent="0.25">
      <c r="A311" s="231" t="s">
        <v>237</v>
      </c>
      <c r="B311" s="138" t="s">
        <v>238</v>
      </c>
      <c r="C311" s="96">
        <v>31015.360000000001</v>
      </c>
      <c r="D311" s="96">
        <v>30000</v>
      </c>
      <c r="E311" s="96">
        <f>E675</f>
        <v>26194</v>
      </c>
      <c r="F311" s="96">
        <f t="shared" si="42"/>
        <v>84.454928138831846</v>
      </c>
      <c r="G311" s="96">
        <f t="shared" si="40"/>
        <v>87.313333333333333</v>
      </c>
    </row>
    <row r="312" spans="1:7" s="34" customFormat="1" x14ac:dyDescent="0.25">
      <c r="A312" s="230" t="s">
        <v>149</v>
      </c>
      <c r="B312" s="138" t="s">
        <v>150</v>
      </c>
      <c r="C312" s="96">
        <f t="shared" ref="C312:E313" si="44">C313</f>
        <v>152320.51</v>
      </c>
      <c r="D312" s="96">
        <f t="shared" si="44"/>
        <v>179000</v>
      </c>
      <c r="E312" s="96">
        <f t="shared" si="44"/>
        <v>142574.72</v>
      </c>
      <c r="F312" s="96">
        <f>E312/C312*100</f>
        <v>93.601787441494238</v>
      </c>
      <c r="G312" s="96">
        <f t="shared" ref="G312:G321" si="45">E312/D312*100</f>
        <v>79.650681564245801</v>
      </c>
    </row>
    <row r="313" spans="1:7" s="34" customFormat="1" x14ac:dyDescent="0.25">
      <c r="A313" s="231" t="s">
        <v>236</v>
      </c>
      <c r="B313" s="138" t="s">
        <v>6</v>
      </c>
      <c r="C313" s="96">
        <f t="shared" si="44"/>
        <v>152320.51</v>
      </c>
      <c r="D313" s="96">
        <f t="shared" si="44"/>
        <v>179000</v>
      </c>
      <c r="E313" s="96">
        <f t="shared" si="44"/>
        <v>142574.72</v>
      </c>
      <c r="F313" s="96">
        <f>E313/C313*100</f>
        <v>93.601787441494238</v>
      </c>
      <c r="G313" s="96">
        <f t="shared" si="45"/>
        <v>79.650681564245801</v>
      </c>
    </row>
    <row r="314" spans="1:7" s="34" customFormat="1" x14ac:dyDescent="0.25">
      <c r="A314" s="231" t="s">
        <v>237</v>
      </c>
      <c r="B314" s="138" t="s">
        <v>238</v>
      </c>
      <c r="C314" s="96">
        <v>152320.51</v>
      </c>
      <c r="D314" s="96">
        <v>179000</v>
      </c>
      <c r="E314" s="96">
        <f>E688+E699+E707+E719+E727</f>
        <v>142574.72</v>
      </c>
      <c r="F314" s="96">
        <f t="shared" ref="F314" si="46">E314/C314*100</f>
        <v>93.601787441494238</v>
      </c>
      <c r="G314" s="96">
        <f t="shared" si="45"/>
        <v>79.650681564245801</v>
      </c>
    </row>
    <row r="315" spans="1:7" s="134" customFormat="1" ht="15" customHeight="1" x14ac:dyDescent="0.25">
      <c r="A315" s="229" t="s">
        <v>175</v>
      </c>
      <c r="B315" s="79" t="s">
        <v>211</v>
      </c>
      <c r="C315" s="35">
        <f>C316+C319+C322</f>
        <v>170686.8</v>
      </c>
      <c r="D315" s="35">
        <f>D316+D319+D322</f>
        <v>174400</v>
      </c>
      <c r="E315" s="35">
        <f>E316+E319+E322</f>
        <v>174400</v>
      </c>
      <c r="F315" s="35">
        <f>E315/C315*100</f>
        <v>102.17544649029686</v>
      </c>
      <c r="G315" s="35">
        <f>E315/D315*100</f>
        <v>100</v>
      </c>
    </row>
    <row r="316" spans="1:7" s="34" customFormat="1" x14ac:dyDescent="0.25">
      <c r="A316" s="230" t="s">
        <v>165</v>
      </c>
      <c r="B316" s="138" t="s">
        <v>166</v>
      </c>
      <c r="C316" s="96">
        <f t="shared" ref="C316:E317" si="47">C317</f>
        <v>108100</v>
      </c>
      <c r="D316" s="96">
        <f t="shared" si="47"/>
        <v>108100</v>
      </c>
      <c r="E316" s="96">
        <f t="shared" si="47"/>
        <v>108100</v>
      </c>
      <c r="F316" s="96">
        <f>E316/C316*100</f>
        <v>100</v>
      </c>
      <c r="G316" s="96">
        <f t="shared" si="45"/>
        <v>100</v>
      </c>
    </row>
    <row r="317" spans="1:7" s="34" customFormat="1" x14ac:dyDescent="0.25">
      <c r="A317" s="231" t="s">
        <v>236</v>
      </c>
      <c r="B317" s="138" t="s">
        <v>6</v>
      </c>
      <c r="C317" s="96">
        <f t="shared" si="47"/>
        <v>108100</v>
      </c>
      <c r="D317" s="96">
        <f t="shared" si="47"/>
        <v>108100</v>
      </c>
      <c r="E317" s="96">
        <f t="shared" si="47"/>
        <v>108100</v>
      </c>
      <c r="F317" s="96">
        <f t="shared" ref="F317:F318" si="48">E317/C317*100</f>
        <v>100</v>
      </c>
      <c r="G317" s="96">
        <f t="shared" si="45"/>
        <v>100</v>
      </c>
    </row>
    <row r="318" spans="1:7" s="34" customFormat="1" x14ac:dyDescent="0.25">
      <c r="A318" s="231" t="s">
        <v>239</v>
      </c>
      <c r="B318" s="138" t="s">
        <v>86</v>
      </c>
      <c r="C318" s="96">
        <v>108100</v>
      </c>
      <c r="D318" s="96">
        <v>108100</v>
      </c>
      <c r="E318" s="96">
        <f>E636</f>
        <v>108100</v>
      </c>
      <c r="F318" s="96">
        <f t="shared" si="48"/>
        <v>100</v>
      </c>
      <c r="G318" s="96">
        <f t="shared" si="45"/>
        <v>100</v>
      </c>
    </row>
    <row r="319" spans="1:7" s="34" customFormat="1" x14ac:dyDescent="0.25">
      <c r="A319" s="230" t="s">
        <v>163</v>
      </c>
      <c r="B319" s="138" t="s">
        <v>164</v>
      </c>
      <c r="C319" s="96">
        <f t="shared" ref="C319:E320" si="49">C320</f>
        <v>17600</v>
      </c>
      <c r="D319" s="96">
        <f t="shared" si="49"/>
        <v>17600</v>
      </c>
      <c r="E319" s="96">
        <f t="shared" si="49"/>
        <v>17600</v>
      </c>
      <c r="F319" s="96">
        <f>E319/C319*100</f>
        <v>100</v>
      </c>
      <c r="G319" s="96">
        <f t="shared" si="45"/>
        <v>100</v>
      </c>
    </row>
    <row r="320" spans="1:7" s="34" customFormat="1" x14ac:dyDescent="0.25">
      <c r="A320" s="231" t="s">
        <v>236</v>
      </c>
      <c r="B320" s="138" t="s">
        <v>6</v>
      </c>
      <c r="C320" s="96">
        <f t="shared" si="49"/>
        <v>17600</v>
      </c>
      <c r="D320" s="96">
        <f t="shared" si="49"/>
        <v>17600</v>
      </c>
      <c r="E320" s="96">
        <f t="shared" si="49"/>
        <v>17600</v>
      </c>
      <c r="F320" s="96">
        <f t="shared" ref="F320:F321" si="50">E320/C320*100</f>
        <v>100</v>
      </c>
      <c r="G320" s="96">
        <f t="shared" si="45"/>
        <v>100</v>
      </c>
    </row>
    <row r="321" spans="1:7" s="34" customFormat="1" x14ac:dyDescent="0.25">
      <c r="A321" s="231" t="s">
        <v>239</v>
      </c>
      <c r="B321" s="138" t="s">
        <v>86</v>
      </c>
      <c r="C321" s="96">
        <v>17600</v>
      </c>
      <c r="D321" s="96">
        <v>17600</v>
      </c>
      <c r="E321" s="96">
        <f>E628</f>
        <v>17600</v>
      </c>
      <c r="F321" s="96">
        <f t="shared" si="50"/>
        <v>100</v>
      </c>
      <c r="G321" s="96">
        <f t="shared" si="45"/>
        <v>100</v>
      </c>
    </row>
    <row r="322" spans="1:7" s="34" customFormat="1" x14ac:dyDescent="0.25">
      <c r="A322" s="230" t="s">
        <v>288</v>
      </c>
      <c r="B322" s="138" t="s">
        <v>289</v>
      </c>
      <c r="C322" s="96">
        <f t="shared" ref="C322:C323" si="51">C323</f>
        <v>44986.8</v>
      </c>
      <c r="D322" s="96">
        <f t="shared" ref="D322:D323" si="52">D323</f>
        <v>48700</v>
      </c>
      <c r="E322" s="96">
        <f t="shared" ref="E322:E323" si="53">E323</f>
        <v>48700</v>
      </c>
      <c r="F322" s="96"/>
      <c r="G322" s="96">
        <f t="shared" ref="G322:G324" si="54">E322/D322*100</f>
        <v>100</v>
      </c>
    </row>
    <row r="323" spans="1:7" s="34" customFormat="1" x14ac:dyDescent="0.25">
      <c r="A323" s="231" t="s">
        <v>236</v>
      </c>
      <c r="B323" s="138" t="s">
        <v>6</v>
      </c>
      <c r="C323" s="96">
        <f t="shared" si="51"/>
        <v>44986.8</v>
      </c>
      <c r="D323" s="96">
        <f t="shared" si="52"/>
        <v>48700</v>
      </c>
      <c r="E323" s="96">
        <f t="shared" si="53"/>
        <v>48700</v>
      </c>
      <c r="F323" s="96"/>
      <c r="G323" s="96">
        <f t="shared" si="54"/>
        <v>100</v>
      </c>
    </row>
    <row r="324" spans="1:7" s="34" customFormat="1" x14ac:dyDescent="0.25">
      <c r="A324" s="231" t="s">
        <v>239</v>
      </c>
      <c r="B324" s="138" t="s">
        <v>86</v>
      </c>
      <c r="C324" s="96">
        <v>44986.8</v>
      </c>
      <c r="D324" s="96">
        <v>48700</v>
      </c>
      <c r="E324" s="96">
        <f>E644</f>
        <v>48700</v>
      </c>
      <c r="F324" s="96"/>
      <c r="G324" s="96">
        <f t="shared" si="54"/>
        <v>100</v>
      </c>
    </row>
    <row r="325" spans="1:7" s="34" customFormat="1" ht="60" customHeight="1" x14ac:dyDescent="0.25">
      <c r="A325" s="176" t="s">
        <v>174</v>
      </c>
      <c r="B325" s="177" t="s">
        <v>14</v>
      </c>
      <c r="C325" s="177" t="s">
        <v>283</v>
      </c>
      <c r="D325" s="177" t="s">
        <v>337</v>
      </c>
      <c r="E325" s="177" t="s">
        <v>342</v>
      </c>
      <c r="F325" s="177" t="s">
        <v>234</v>
      </c>
      <c r="G325" s="177" t="s">
        <v>15</v>
      </c>
    </row>
    <row r="326" spans="1:7" s="34" customFormat="1" x14ac:dyDescent="0.25">
      <c r="A326" s="232">
        <v>1</v>
      </c>
      <c r="B326" s="232">
        <v>2</v>
      </c>
      <c r="C326" s="232">
        <v>3</v>
      </c>
      <c r="D326" s="232">
        <v>5</v>
      </c>
      <c r="E326" s="232">
        <v>6</v>
      </c>
      <c r="F326" s="232">
        <v>7</v>
      </c>
      <c r="G326" s="232">
        <v>8</v>
      </c>
    </row>
    <row r="327" spans="1:7" s="134" customFormat="1" x14ac:dyDescent="0.25">
      <c r="A327" s="229" t="s">
        <v>212</v>
      </c>
      <c r="B327" s="79" t="s">
        <v>213</v>
      </c>
      <c r="C327" s="35">
        <f>C328+C333+C336</f>
        <v>1492555.18</v>
      </c>
      <c r="D327" s="35">
        <f>D328+D333+D336</f>
        <v>4034620</v>
      </c>
      <c r="E327" s="35">
        <f>E328+E333+E336</f>
        <v>3977577.44</v>
      </c>
      <c r="F327" s="35">
        <f>E327/C327*100</f>
        <v>266.49449838095768</v>
      </c>
      <c r="G327" s="35">
        <f>E327/D327*100</f>
        <v>98.5861726754936</v>
      </c>
    </row>
    <row r="328" spans="1:7" s="34" customFormat="1" x14ac:dyDescent="0.25">
      <c r="A328" s="230" t="s">
        <v>153</v>
      </c>
      <c r="B328" s="138" t="s">
        <v>154</v>
      </c>
      <c r="C328" s="96">
        <f>C329+C331</f>
        <v>1347985.38</v>
      </c>
      <c r="D328" s="96">
        <f>D329+D331</f>
        <v>3901000</v>
      </c>
      <c r="E328" s="96">
        <f>E329+E331</f>
        <v>3844394.86</v>
      </c>
      <c r="F328" s="96">
        <f>E328/C328*100</f>
        <v>285.19559017769171</v>
      </c>
      <c r="G328" s="96">
        <f t="shared" ref="G328:G338" si="55">E328/D328*100</f>
        <v>98.548958215842092</v>
      </c>
    </row>
    <row r="329" spans="1:7" s="34" customFormat="1" x14ac:dyDescent="0.25">
      <c r="A329" s="231" t="s">
        <v>236</v>
      </c>
      <c r="B329" s="138" t="s">
        <v>6</v>
      </c>
      <c r="C329" s="96">
        <f>C330</f>
        <v>678364.92</v>
      </c>
      <c r="D329" s="96">
        <f>D330</f>
        <v>841000</v>
      </c>
      <c r="E329" s="96">
        <f>E330</f>
        <v>794163.29</v>
      </c>
      <c r="F329" s="96">
        <f t="shared" ref="F329:F332" si="56">E329/C329*100</f>
        <v>117.0702178998289</v>
      </c>
      <c r="G329" s="96">
        <f t="shared" si="55"/>
        <v>94.430831153388823</v>
      </c>
    </row>
    <row r="330" spans="1:7" s="34" customFormat="1" x14ac:dyDescent="0.25">
      <c r="A330" s="231" t="s">
        <v>242</v>
      </c>
      <c r="B330" s="138" t="s">
        <v>105</v>
      </c>
      <c r="C330" s="96">
        <v>678364.92</v>
      </c>
      <c r="D330" s="96">
        <v>841000</v>
      </c>
      <c r="E330" s="96">
        <f>E549</f>
        <v>794163.29</v>
      </c>
      <c r="F330" s="96">
        <f t="shared" si="56"/>
        <v>117.0702178998289</v>
      </c>
      <c r="G330" s="96">
        <f t="shared" si="55"/>
        <v>94.430831153388823</v>
      </c>
    </row>
    <row r="331" spans="1:7" s="34" customFormat="1" x14ac:dyDescent="0.25">
      <c r="A331" s="231" t="s">
        <v>240</v>
      </c>
      <c r="B331" s="138" t="s">
        <v>7</v>
      </c>
      <c r="C331" s="96">
        <f>C332</f>
        <v>669620.46</v>
      </c>
      <c r="D331" s="96">
        <f>D332</f>
        <v>3060000</v>
      </c>
      <c r="E331" s="96">
        <f>E332</f>
        <v>3050231.57</v>
      </c>
      <c r="F331" s="96">
        <f t="shared" si="56"/>
        <v>455.51648317316949</v>
      </c>
      <c r="G331" s="96">
        <f t="shared" si="55"/>
        <v>99.6807702614379</v>
      </c>
    </row>
    <row r="332" spans="1:7" s="34" customFormat="1" x14ac:dyDescent="0.25">
      <c r="A332" s="231" t="s">
        <v>241</v>
      </c>
      <c r="B332" s="138" t="s">
        <v>103</v>
      </c>
      <c r="C332" s="96">
        <v>669620.46</v>
      </c>
      <c r="D332" s="96">
        <v>3060000</v>
      </c>
      <c r="E332" s="96">
        <f>E560</f>
        <v>3050231.57</v>
      </c>
      <c r="F332" s="96">
        <f t="shared" si="56"/>
        <v>455.51648317316949</v>
      </c>
      <c r="G332" s="96">
        <f t="shared" si="55"/>
        <v>99.6807702614379</v>
      </c>
    </row>
    <row r="333" spans="1:7" s="34" customFormat="1" x14ac:dyDescent="0.25">
      <c r="A333" s="230" t="s">
        <v>155</v>
      </c>
      <c r="B333" s="138" t="s">
        <v>156</v>
      </c>
      <c r="C333" s="96">
        <f t="shared" ref="C333:E334" si="57">C334</f>
        <v>68869.8</v>
      </c>
      <c r="D333" s="96">
        <f t="shared" si="57"/>
        <v>60620</v>
      </c>
      <c r="E333" s="96">
        <f t="shared" si="57"/>
        <v>60602.58</v>
      </c>
      <c r="F333" s="96">
        <f>E333/C333*100</f>
        <v>87.995870468623409</v>
      </c>
      <c r="G333" s="96">
        <f t="shared" si="55"/>
        <v>99.971263609369842</v>
      </c>
    </row>
    <row r="334" spans="1:7" s="34" customFormat="1" x14ac:dyDescent="0.25">
      <c r="A334" s="231" t="s">
        <v>236</v>
      </c>
      <c r="B334" s="138" t="s">
        <v>6</v>
      </c>
      <c r="C334" s="96">
        <f t="shared" si="57"/>
        <v>68869.8</v>
      </c>
      <c r="D334" s="96">
        <f t="shared" si="57"/>
        <v>60620</v>
      </c>
      <c r="E334" s="96">
        <f t="shared" si="57"/>
        <v>60602.58</v>
      </c>
      <c r="F334" s="96">
        <f>E334/C334*100</f>
        <v>87.995870468623409</v>
      </c>
      <c r="G334" s="96">
        <f t="shared" si="55"/>
        <v>99.971263609369842</v>
      </c>
    </row>
    <row r="335" spans="1:7" s="34" customFormat="1" x14ac:dyDescent="0.25">
      <c r="A335" s="231" t="s">
        <v>242</v>
      </c>
      <c r="B335" s="138" t="s">
        <v>105</v>
      </c>
      <c r="C335" s="96">
        <v>68869.8</v>
      </c>
      <c r="D335" s="96">
        <v>60620</v>
      </c>
      <c r="E335" s="96">
        <f>E570</f>
        <v>60602.58</v>
      </c>
      <c r="F335" s="96">
        <f t="shared" ref="F335:F338" si="58">E335/C335*100</f>
        <v>87.995870468623409</v>
      </c>
      <c r="G335" s="96">
        <f t="shared" si="55"/>
        <v>99.971263609369842</v>
      </c>
    </row>
    <row r="336" spans="1:7" s="34" customFormat="1" x14ac:dyDescent="0.25">
      <c r="A336" s="230" t="s">
        <v>217</v>
      </c>
      <c r="B336" s="138" t="s">
        <v>176</v>
      </c>
      <c r="C336" s="96">
        <f t="shared" ref="C336:E337" si="59">C337</f>
        <v>75700</v>
      </c>
      <c r="D336" s="96">
        <f t="shared" si="59"/>
        <v>73000</v>
      </c>
      <c r="E336" s="96">
        <f t="shared" si="59"/>
        <v>72580</v>
      </c>
      <c r="F336" s="96">
        <f t="shared" si="58"/>
        <v>95.878467635402913</v>
      </c>
      <c r="G336" s="96">
        <f t="shared" si="55"/>
        <v>99.424657534246577</v>
      </c>
    </row>
    <row r="337" spans="1:94" s="34" customFormat="1" x14ac:dyDescent="0.25">
      <c r="A337" s="231" t="s">
        <v>236</v>
      </c>
      <c r="B337" s="138" t="s">
        <v>6</v>
      </c>
      <c r="C337" s="96">
        <f t="shared" si="59"/>
        <v>75700</v>
      </c>
      <c r="D337" s="96">
        <f t="shared" si="59"/>
        <v>73000</v>
      </c>
      <c r="E337" s="96">
        <f t="shared" si="59"/>
        <v>72580</v>
      </c>
      <c r="F337" s="96">
        <f t="shared" si="58"/>
        <v>95.878467635402913</v>
      </c>
      <c r="G337" s="96">
        <f t="shared" si="55"/>
        <v>99.424657534246577</v>
      </c>
    </row>
    <row r="338" spans="1:94" s="34" customFormat="1" x14ac:dyDescent="0.25">
      <c r="A338" s="231" t="s">
        <v>243</v>
      </c>
      <c r="B338" s="138" t="s">
        <v>244</v>
      </c>
      <c r="C338" s="96">
        <v>75700</v>
      </c>
      <c r="D338" s="96">
        <v>73000</v>
      </c>
      <c r="E338" s="96">
        <f>E579</f>
        <v>72580</v>
      </c>
      <c r="F338" s="96">
        <f t="shared" si="58"/>
        <v>95.878467635402913</v>
      </c>
      <c r="G338" s="96">
        <f t="shared" si="55"/>
        <v>99.424657534246577</v>
      </c>
    </row>
    <row r="339" spans="1:94" s="134" customFormat="1" x14ac:dyDescent="0.25">
      <c r="A339" s="236">
        <v>10</v>
      </c>
      <c r="B339" s="79" t="s">
        <v>214</v>
      </c>
      <c r="C339" s="35">
        <f t="shared" ref="C339:E340" si="60">C340</f>
        <v>134243.57</v>
      </c>
      <c r="D339" s="35">
        <f t="shared" si="60"/>
        <v>139000</v>
      </c>
      <c r="E339" s="35">
        <f t="shared" si="60"/>
        <v>121453.81</v>
      </c>
      <c r="F339" s="35">
        <f>E339/C339*100</f>
        <v>90.472720592874566</v>
      </c>
      <c r="G339" s="35">
        <f>E339/D339*100</f>
        <v>87.376841726618707</v>
      </c>
    </row>
    <row r="340" spans="1:94" s="34" customFormat="1" x14ac:dyDescent="0.25">
      <c r="A340" s="230" t="s">
        <v>157</v>
      </c>
      <c r="B340" s="138" t="s">
        <v>158</v>
      </c>
      <c r="C340" s="96">
        <f t="shared" si="60"/>
        <v>134243.57</v>
      </c>
      <c r="D340" s="96">
        <f t="shared" si="60"/>
        <v>139000</v>
      </c>
      <c r="E340" s="96">
        <f t="shared" si="60"/>
        <v>121453.81</v>
      </c>
      <c r="F340" s="96">
        <f>E340/C340*100</f>
        <v>90.472720592874566</v>
      </c>
      <c r="G340" s="96">
        <f t="shared" ref="G340:G343" si="61">E340/D340*100</f>
        <v>87.376841726618707</v>
      </c>
    </row>
    <row r="341" spans="1:94" s="34" customFormat="1" x14ac:dyDescent="0.25">
      <c r="A341" s="231" t="s">
        <v>236</v>
      </c>
      <c r="B341" s="138" t="s">
        <v>6</v>
      </c>
      <c r="C341" s="96">
        <f>C342+C343</f>
        <v>134243.57</v>
      </c>
      <c r="D341" s="96">
        <f>D342+D343</f>
        <v>139000</v>
      </c>
      <c r="E341" s="96">
        <f>E342+E343</f>
        <v>121453.81</v>
      </c>
      <c r="F341" s="96">
        <f t="shared" ref="F341:F343" si="62">E341/C341*100</f>
        <v>90.472720592874566</v>
      </c>
      <c r="G341" s="96">
        <f t="shared" si="61"/>
        <v>87.376841726618707</v>
      </c>
    </row>
    <row r="342" spans="1:94" s="34" customFormat="1" x14ac:dyDescent="0.25">
      <c r="A342" s="231" t="s">
        <v>243</v>
      </c>
      <c r="B342" s="138" t="s">
        <v>244</v>
      </c>
      <c r="C342" s="96">
        <v>130427.64</v>
      </c>
      <c r="D342" s="96">
        <v>134000</v>
      </c>
      <c r="E342" s="96">
        <f>E588</f>
        <v>116700.58</v>
      </c>
      <c r="F342" s="96">
        <f t="shared" si="62"/>
        <v>89.475344336522539</v>
      </c>
      <c r="G342" s="96">
        <f t="shared" si="61"/>
        <v>87.089985074626867</v>
      </c>
    </row>
    <row r="343" spans="1:94" s="34" customFormat="1" x14ac:dyDescent="0.25">
      <c r="A343" s="231" t="s">
        <v>239</v>
      </c>
      <c r="B343" s="138" t="s">
        <v>86</v>
      </c>
      <c r="C343" s="96">
        <v>3815.93</v>
      </c>
      <c r="D343" s="96">
        <v>5000</v>
      </c>
      <c r="E343" s="96">
        <f>E592</f>
        <v>4753.2299999999996</v>
      </c>
      <c r="F343" s="96">
        <f t="shared" si="62"/>
        <v>124.56281954857661</v>
      </c>
      <c r="G343" s="96">
        <f t="shared" si="61"/>
        <v>95.064599999999984</v>
      </c>
    </row>
    <row r="344" spans="1:94" s="44" customFormat="1" x14ac:dyDescent="0.25">
      <c r="A344" s="48"/>
      <c r="B344" s="107"/>
      <c r="C344" s="64"/>
      <c r="D344" s="127"/>
      <c r="E344" s="64"/>
      <c r="F344" s="108"/>
      <c r="G344" s="108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</row>
    <row r="345" spans="1:94" x14ac:dyDescent="0.25">
      <c r="A345" s="24"/>
      <c r="B345" s="8" t="s">
        <v>116</v>
      </c>
      <c r="C345" s="9"/>
      <c r="D345" s="9"/>
      <c r="E345" s="9"/>
      <c r="F345" s="9"/>
      <c r="G345" s="9"/>
    </row>
    <row r="346" spans="1:94" s="197" customFormat="1" x14ac:dyDescent="0.25">
      <c r="A346" s="195"/>
      <c r="B346" s="196" t="s">
        <v>182</v>
      </c>
      <c r="C346" s="196"/>
      <c r="D346" s="196"/>
      <c r="E346" s="196"/>
      <c r="F346" s="196"/>
      <c r="G346" s="196"/>
    </row>
    <row r="347" spans="1:94" x14ac:dyDescent="0.25">
      <c r="A347" s="24"/>
      <c r="B347" s="74"/>
      <c r="C347" s="9"/>
      <c r="D347" s="9"/>
      <c r="E347" s="9"/>
      <c r="F347" s="9"/>
      <c r="G347" s="9"/>
    </row>
    <row r="348" spans="1:94" ht="60" x14ac:dyDescent="0.25">
      <c r="A348" s="1" t="s">
        <v>13</v>
      </c>
      <c r="B348" s="2" t="s">
        <v>14</v>
      </c>
      <c r="C348" s="2" t="s">
        <v>284</v>
      </c>
      <c r="D348" s="2" t="s">
        <v>337</v>
      </c>
      <c r="E348" s="2" t="s">
        <v>340</v>
      </c>
      <c r="F348" s="2" t="s">
        <v>234</v>
      </c>
      <c r="G348" s="2" t="s">
        <v>15</v>
      </c>
    </row>
    <row r="349" spans="1:94" x14ac:dyDescent="0.25">
      <c r="A349" s="3">
        <v>1</v>
      </c>
      <c r="B349" s="3">
        <v>2</v>
      </c>
      <c r="C349" s="3">
        <v>3</v>
      </c>
      <c r="D349" s="3">
        <v>5</v>
      </c>
      <c r="E349" s="3">
        <v>6</v>
      </c>
      <c r="F349" s="3">
        <v>7</v>
      </c>
      <c r="G349" s="3">
        <v>8</v>
      </c>
    </row>
    <row r="350" spans="1:94" x14ac:dyDescent="0.25">
      <c r="A350" s="4">
        <v>8</v>
      </c>
      <c r="B350" s="5" t="s">
        <v>9</v>
      </c>
      <c r="C350" s="5">
        <f>+C351</f>
        <v>0</v>
      </c>
      <c r="D350" s="5">
        <f>D351</f>
        <v>600000</v>
      </c>
      <c r="E350" s="5">
        <f>E351</f>
        <v>600000</v>
      </c>
      <c r="F350" s="5"/>
      <c r="G350" s="5">
        <f>E350/D350*100</f>
        <v>100</v>
      </c>
    </row>
    <row r="351" spans="1:94" x14ac:dyDescent="0.25">
      <c r="A351" s="4">
        <v>84</v>
      </c>
      <c r="B351" s="5" t="s">
        <v>186</v>
      </c>
      <c r="C351" s="5">
        <f>C352</f>
        <v>0</v>
      </c>
      <c r="D351" s="5">
        <v>600000</v>
      </c>
      <c r="E351" s="5">
        <f>E352</f>
        <v>600000</v>
      </c>
      <c r="F351" s="5"/>
      <c r="G351" s="5">
        <f>E351/D351*100</f>
        <v>100</v>
      </c>
    </row>
    <row r="352" spans="1:94" ht="30" x14ac:dyDescent="0.25">
      <c r="A352" s="4">
        <v>844</v>
      </c>
      <c r="B352" s="325" t="s">
        <v>348</v>
      </c>
      <c r="C352" s="5">
        <f>C353</f>
        <v>0</v>
      </c>
      <c r="D352" s="5"/>
      <c r="E352" s="5">
        <f>E353</f>
        <v>600000</v>
      </c>
      <c r="F352" s="5"/>
      <c r="G352" s="5"/>
    </row>
    <row r="353" spans="1:94" x14ac:dyDescent="0.25">
      <c r="A353" s="6">
        <v>8443</v>
      </c>
      <c r="B353" s="7" t="s">
        <v>363</v>
      </c>
      <c r="C353" s="7">
        <v>0</v>
      </c>
      <c r="D353" s="7"/>
      <c r="E353" s="7">
        <v>600000</v>
      </c>
      <c r="F353" s="36"/>
      <c r="G353" s="5"/>
    </row>
    <row r="354" spans="1:94" x14ac:dyDescent="0.25">
      <c r="A354" s="6"/>
      <c r="B354" s="7"/>
      <c r="C354" s="7"/>
      <c r="D354" s="7"/>
      <c r="E354" s="7"/>
      <c r="F354" s="36"/>
      <c r="G354" s="5"/>
    </row>
    <row r="355" spans="1:94" s="15" customFormat="1" x14ac:dyDescent="0.25">
      <c r="A355" s="4">
        <v>5</v>
      </c>
      <c r="B355" s="5" t="s">
        <v>10</v>
      </c>
      <c r="C355" s="5">
        <f>C356</f>
        <v>37326.080000000002</v>
      </c>
      <c r="D355" s="5">
        <f>D356</f>
        <v>40000</v>
      </c>
      <c r="E355" s="5">
        <f>E356</f>
        <v>0</v>
      </c>
      <c r="F355" s="5"/>
      <c r="G355" s="5">
        <f>E355/D355*100</f>
        <v>0</v>
      </c>
    </row>
    <row r="356" spans="1:94" s="15" customFormat="1" x14ac:dyDescent="0.25">
      <c r="A356" s="4">
        <v>54</v>
      </c>
      <c r="B356" s="5" t="s">
        <v>285</v>
      </c>
      <c r="C356" s="5">
        <f>C357</f>
        <v>37326.080000000002</v>
      </c>
      <c r="D356" s="5">
        <v>40000</v>
      </c>
      <c r="E356" s="5">
        <f>E357</f>
        <v>0</v>
      </c>
      <c r="F356" s="5"/>
      <c r="G356" s="5">
        <f>E356/D356*100</f>
        <v>0</v>
      </c>
    </row>
    <row r="357" spans="1:94" s="15" customFormat="1" x14ac:dyDescent="0.25">
      <c r="A357" s="4">
        <v>547</v>
      </c>
      <c r="B357" s="5" t="s">
        <v>290</v>
      </c>
      <c r="C357" s="5">
        <f>C358</f>
        <v>37326.080000000002</v>
      </c>
      <c r="D357" s="5"/>
      <c r="E357" s="5">
        <f>E358</f>
        <v>0</v>
      </c>
      <c r="F357" s="5"/>
      <c r="G357" s="5"/>
    </row>
    <row r="358" spans="1:94" s="262" customFormat="1" x14ac:dyDescent="0.25">
      <c r="A358" s="260">
        <v>5471</v>
      </c>
      <c r="B358" s="301" t="s">
        <v>291</v>
      </c>
      <c r="C358" s="261">
        <v>37326.080000000002</v>
      </c>
      <c r="D358" s="261"/>
      <c r="E358" s="261"/>
      <c r="F358" s="261"/>
      <c r="G358" s="261"/>
    </row>
    <row r="359" spans="1:94" x14ac:dyDescent="0.25">
      <c r="A359" s="15"/>
      <c r="B359" s="8"/>
      <c r="C359" s="8"/>
      <c r="D359" s="8"/>
      <c r="E359" s="8"/>
      <c r="F359" s="8"/>
      <c r="G359" s="8"/>
    </row>
    <row r="360" spans="1:94" s="198" customFormat="1" x14ac:dyDescent="0.25">
      <c r="B360" s="199" t="s">
        <v>183</v>
      </c>
      <c r="C360" s="199"/>
      <c r="D360" s="199"/>
      <c r="E360" s="199"/>
      <c r="F360" s="199"/>
      <c r="G360" s="200"/>
    </row>
    <row r="361" spans="1:94" ht="60" x14ac:dyDescent="0.25">
      <c r="A361" s="1" t="s">
        <v>173</v>
      </c>
      <c r="B361" s="2" t="s">
        <v>14</v>
      </c>
      <c r="C361" s="2" t="s">
        <v>339</v>
      </c>
      <c r="D361" s="2" t="s">
        <v>337</v>
      </c>
      <c r="E361" s="2" t="s">
        <v>340</v>
      </c>
      <c r="F361" s="2" t="s">
        <v>234</v>
      </c>
      <c r="G361" s="2" t="s">
        <v>15</v>
      </c>
    </row>
    <row r="362" spans="1:94" s="48" customFormat="1" x14ac:dyDescent="0.25">
      <c r="A362" s="3">
        <v>1</v>
      </c>
      <c r="B362" s="3">
        <v>2</v>
      </c>
      <c r="C362" s="3">
        <v>3</v>
      </c>
      <c r="D362" s="3">
        <v>5</v>
      </c>
      <c r="E362" s="3">
        <v>6</v>
      </c>
      <c r="F362" s="3">
        <v>7</v>
      </c>
      <c r="G362" s="3">
        <v>8</v>
      </c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</row>
    <row r="363" spans="1:94" x14ac:dyDescent="0.25">
      <c r="A363" s="45" t="s">
        <v>137</v>
      </c>
      <c r="B363" s="4" t="s">
        <v>136</v>
      </c>
      <c r="C363" s="5">
        <f t="shared" ref="C363" si="63">C364</f>
        <v>0</v>
      </c>
      <c r="D363" s="5">
        <v>0</v>
      </c>
      <c r="E363" s="5"/>
      <c r="F363" s="5"/>
      <c r="G363" s="11"/>
    </row>
    <row r="364" spans="1:94" x14ac:dyDescent="0.25">
      <c r="A364" s="25">
        <v>8</v>
      </c>
      <c r="B364" s="4" t="s">
        <v>9</v>
      </c>
      <c r="C364" s="5">
        <f>C365+C366</f>
        <v>0</v>
      </c>
      <c r="D364" s="5">
        <v>0</v>
      </c>
      <c r="E364" s="5"/>
      <c r="F364" s="5"/>
      <c r="G364" s="11"/>
    </row>
    <row r="365" spans="1:94" x14ac:dyDescent="0.25">
      <c r="A365" s="61">
        <v>81</v>
      </c>
      <c r="B365" s="62" t="s">
        <v>123</v>
      </c>
      <c r="C365" s="63">
        <v>0</v>
      </c>
      <c r="D365" s="63">
        <v>0</v>
      </c>
      <c r="E365" s="63"/>
      <c r="F365" s="113"/>
      <c r="G365" s="178"/>
    </row>
    <row r="366" spans="1:94" x14ac:dyDescent="0.25">
      <c r="A366" s="61">
        <v>84</v>
      </c>
      <c r="B366" s="88" t="s">
        <v>186</v>
      </c>
      <c r="C366" s="63">
        <v>0</v>
      </c>
      <c r="D366" s="63">
        <v>0</v>
      </c>
      <c r="E366" s="63"/>
      <c r="F366" s="67"/>
      <c r="G366" s="66"/>
    </row>
    <row r="367" spans="1:94" x14ac:dyDescent="0.25">
      <c r="A367" s="45" t="s">
        <v>175</v>
      </c>
      <c r="B367" s="4" t="s">
        <v>352</v>
      </c>
      <c r="C367" s="5">
        <f t="shared" ref="C367" si="64">C368</f>
        <v>0</v>
      </c>
      <c r="D367" s="5">
        <f>D368</f>
        <v>600000</v>
      </c>
      <c r="E367" s="5">
        <f>E368</f>
        <v>600000</v>
      </c>
      <c r="F367" s="5"/>
      <c r="G367" s="11"/>
    </row>
    <row r="368" spans="1:94" x14ac:dyDescent="0.25">
      <c r="A368" s="25">
        <v>8</v>
      </c>
      <c r="B368" s="4" t="s">
        <v>9</v>
      </c>
      <c r="C368" s="5">
        <f>+C369</f>
        <v>0</v>
      </c>
      <c r="D368" s="5">
        <f>D369</f>
        <v>600000</v>
      </c>
      <c r="E368" s="5">
        <f>E369</f>
        <v>600000</v>
      </c>
      <c r="F368" s="5"/>
      <c r="G368" s="11"/>
    </row>
    <row r="369" spans="1:94" x14ac:dyDescent="0.25">
      <c r="A369" s="61">
        <v>84</v>
      </c>
      <c r="B369" s="88" t="s">
        <v>186</v>
      </c>
      <c r="C369" s="63">
        <v>0</v>
      </c>
      <c r="D369" s="63">
        <v>600000</v>
      </c>
      <c r="E369" s="63">
        <v>600000</v>
      </c>
      <c r="F369" s="67"/>
      <c r="G369" s="66"/>
    </row>
    <row r="370" spans="1:94" s="48" customFormat="1" x14ac:dyDescent="0.25">
      <c r="A370" s="3"/>
      <c r="B370" s="3"/>
      <c r="C370" s="3"/>
      <c r="D370" s="3"/>
      <c r="E370" s="3"/>
      <c r="F370" s="3"/>
      <c r="G370" s="3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</row>
    <row r="371" spans="1:94" s="48" customFormat="1" x14ac:dyDescent="0.25">
      <c r="A371" s="45" t="s">
        <v>137</v>
      </c>
      <c r="B371" s="4" t="s">
        <v>136</v>
      </c>
      <c r="C371" s="5">
        <f>C373</f>
        <v>37326.080000000002</v>
      </c>
      <c r="D371" s="5">
        <f>D372</f>
        <v>40000</v>
      </c>
      <c r="E371" s="5">
        <f>E372</f>
        <v>0</v>
      </c>
      <c r="F371" s="5"/>
      <c r="G371" s="5">
        <f>E371/D371*100</f>
        <v>0</v>
      </c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</row>
    <row r="372" spans="1:94" s="48" customFormat="1" x14ac:dyDescent="0.25">
      <c r="A372" s="264" t="s">
        <v>267</v>
      </c>
      <c r="B372" s="4" t="s">
        <v>10</v>
      </c>
      <c r="C372" s="5">
        <f>C373</f>
        <v>37326.080000000002</v>
      </c>
      <c r="D372" s="5">
        <f>D373</f>
        <v>40000</v>
      </c>
      <c r="E372" s="5">
        <f>E373</f>
        <v>0</v>
      </c>
      <c r="F372" s="5"/>
      <c r="G372" s="5">
        <f t="shared" ref="G372:G373" si="65">E372/D372*100</f>
        <v>0</v>
      </c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</row>
    <row r="373" spans="1:94" s="262" customFormat="1" x14ac:dyDescent="0.25">
      <c r="A373" s="265">
        <v>54</v>
      </c>
      <c r="B373" s="300" t="s">
        <v>285</v>
      </c>
      <c r="C373" s="261">
        <v>37326.080000000002</v>
      </c>
      <c r="D373" s="261">
        <v>40000</v>
      </c>
      <c r="E373" s="261"/>
      <c r="F373" s="261"/>
      <c r="G373" s="321">
        <f t="shared" si="65"/>
        <v>0</v>
      </c>
    </row>
    <row r="374" spans="1:94" s="48" customFormat="1" x14ac:dyDescent="0.25">
      <c r="A374" s="109"/>
      <c r="B374" s="110"/>
      <c r="C374" s="111"/>
      <c r="D374" s="111"/>
      <c r="E374" s="111"/>
      <c r="F374" s="112"/>
      <c r="G374" s="112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</row>
    <row r="375" spans="1:94" s="98" customFormat="1" x14ac:dyDescent="0.25">
      <c r="A375" s="105" t="s">
        <v>96</v>
      </c>
      <c r="B375" s="97" t="s">
        <v>95</v>
      </c>
    </row>
    <row r="376" spans="1:94" s="98" customFormat="1" x14ac:dyDescent="0.25">
      <c r="A376" s="404" t="s">
        <v>97</v>
      </c>
      <c r="B376" s="404"/>
      <c r="C376" s="404"/>
      <c r="D376" s="404"/>
      <c r="E376" s="404"/>
      <c r="F376" s="404"/>
      <c r="G376" s="404"/>
    </row>
    <row r="377" spans="1:94" s="98" customFormat="1" x14ac:dyDescent="0.25">
      <c r="A377" s="104"/>
      <c r="B377" s="104"/>
      <c r="C377" s="104"/>
      <c r="D377" s="104"/>
      <c r="E377" s="104"/>
      <c r="F377" s="104"/>
      <c r="G377" s="104"/>
    </row>
    <row r="378" spans="1:94" s="98" customFormat="1" x14ac:dyDescent="0.25">
      <c r="A378" s="98" t="s">
        <v>201</v>
      </c>
    </row>
    <row r="379" spans="1:94" s="98" customFormat="1" x14ac:dyDescent="0.25">
      <c r="A379" s="98" t="s">
        <v>202</v>
      </c>
    </row>
    <row r="380" spans="1:94" s="98" customFormat="1" x14ac:dyDescent="0.25"/>
    <row r="381" spans="1:94" s="98" customFormat="1" x14ac:dyDescent="0.25"/>
    <row r="382" spans="1:94" s="201" customFormat="1" x14ac:dyDescent="0.25">
      <c r="A382" s="201" t="s">
        <v>199</v>
      </c>
    </row>
    <row r="383" spans="1:94" ht="30" x14ac:dyDescent="0.25">
      <c r="A383" s="405" t="s">
        <v>98</v>
      </c>
      <c r="B383" s="406"/>
      <c r="C383" s="407"/>
      <c r="D383" s="2" t="s">
        <v>337</v>
      </c>
      <c r="E383" s="2" t="s">
        <v>340</v>
      </c>
      <c r="F383" s="405" t="s">
        <v>3</v>
      </c>
      <c r="G383" s="407"/>
    </row>
    <row r="384" spans="1:94" s="291" customFormat="1" x14ac:dyDescent="0.25">
      <c r="A384" s="352" t="s">
        <v>99</v>
      </c>
      <c r="B384" s="408"/>
      <c r="C384" s="377"/>
      <c r="D384" s="290">
        <f>D399</f>
        <v>7904000</v>
      </c>
      <c r="E384" s="290">
        <f>E399</f>
        <v>6941993.9200000009</v>
      </c>
      <c r="F384" s="354">
        <f>E384/D384*100</f>
        <v>87.828870445344137</v>
      </c>
      <c r="G384" s="355"/>
    </row>
    <row r="385" spans="1:7" ht="15" customHeight="1" x14ac:dyDescent="0.25">
      <c r="A385" s="360" t="s">
        <v>292</v>
      </c>
      <c r="B385" s="391"/>
      <c r="C385" s="361"/>
      <c r="D385" s="5">
        <f>D386</f>
        <v>156100</v>
      </c>
      <c r="E385" s="5">
        <f>E386</f>
        <v>106016.38</v>
      </c>
      <c r="F385" s="362">
        <f t="shared" ref="F385:F390" si="66">E385/D385*100</f>
        <v>67.915682254964764</v>
      </c>
      <c r="G385" s="363"/>
    </row>
    <row r="386" spans="1:7" x14ac:dyDescent="0.25">
      <c r="A386" s="380" t="s">
        <v>331</v>
      </c>
      <c r="B386" s="390"/>
      <c r="C386" s="364"/>
      <c r="D386" s="7">
        <f>D401</f>
        <v>156100</v>
      </c>
      <c r="E386" s="7">
        <f>E401</f>
        <v>106016.38</v>
      </c>
      <c r="F386" s="392">
        <f t="shared" si="66"/>
        <v>67.915682254964764</v>
      </c>
      <c r="G386" s="393"/>
    </row>
    <row r="387" spans="1:7" x14ac:dyDescent="0.25">
      <c r="A387" s="360" t="s">
        <v>100</v>
      </c>
      <c r="B387" s="391"/>
      <c r="C387" s="361"/>
      <c r="D387" s="5">
        <f>D388</f>
        <v>2513680</v>
      </c>
      <c r="E387" s="5">
        <f>E388</f>
        <v>2116195.94</v>
      </c>
      <c r="F387" s="362">
        <f t="shared" si="66"/>
        <v>84.18716543076286</v>
      </c>
      <c r="G387" s="363"/>
    </row>
    <row r="388" spans="1:7" x14ac:dyDescent="0.25">
      <c r="A388" s="380" t="s">
        <v>101</v>
      </c>
      <c r="B388" s="390"/>
      <c r="C388" s="364"/>
      <c r="D388" s="7">
        <f>D449</f>
        <v>2513680</v>
      </c>
      <c r="E388" s="7">
        <f>E449</f>
        <v>2116195.94</v>
      </c>
      <c r="F388" s="392">
        <f t="shared" si="66"/>
        <v>84.18716543076286</v>
      </c>
      <c r="G388" s="393"/>
    </row>
    <row r="389" spans="1:7" x14ac:dyDescent="0.25">
      <c r="A389" s="360" t="s">
        <v>218</v>
      </c>
      <c r="B389" s="391"/>
      <c r="C389" s="361"/>
      <c r="D389" s="5">
        <f>D390</f>
        <v>4399220</v>
      </c>
      <c r="E389" s="5">
        <f>E390</f>
        <v>4323319.74</v>
      </c>
      <c r="F389" s="362">
        <f t="shared" si="66"/>
        <v>98.274688240188041</v>
      </c>
      <c r="G389" s="363"/>
    </row>
    <row r="390" spans="1:7" x14ac:dyDescent="0.25">
      <c r="A390" s="380" t="s">
        <v>332</v>
      </c>
      <c r="B390" s="390"/>
      <c r="C390" s="364"/>
      <c r="D390" s="7">
        <f>D541</f>
        <v>4399220</v>
      </c>
      <c r="E390" s="7">
        <f>E541</f>
        <v>4323319.74</v>
      </c>
      <c r="F390" s="392">
        <f t="shared" si="66"/>
        <v>98.274688240188041</v>
      </c>
      <c r="G390" s="393"/>
    </row>
    <row r="391" spans="1:7" x14ac:dyDescent="0.25">
      <c r="A391" s="360" t="s">
        <v>130</v>
      </c>
      <c r="B391" s="391"/>
      <c r="C391" s="361"/>
      <c r="D391" s="5">
        <f>D392</f>
        <v>835000</v>
      </c>
      <c r="E391" s="5">
        <f>E392</f>
        <v>396461.86</v>
      </c>
      <c r="F391" s="362">
        <f t="shared" ref="F391:F392" si="67">E391/D391*100</f>
        <v>47.480462275449099</v>
      </c>
      <c r="G391" s="363"/>
    </row>
    <row r="392" spans="1:7" x14ac:dyDescent="0.25">
      <c r="A392" s="380" t="s">
        <v>131</v>
      </c>
      <c r="B392" s="390"/>
      <c r="C392" s="364"/>
      <c r="D392" s="7">
        <f>D653</f>
        <v>835000</v>
      </c>
      <c r="E392" s="7">
        <f>E653</f>
        <v>396461.86</v>
      </c>
      <c r="F392" s="392">
        <f t="shared" si="67"/>
        <v>47.480462275449099</v>
      </c>
      <c r="G392" s="393"/>
    </row>
    <row r="393" spans="1:7" x14ac:dyDescent="0.25">
      <c r="D393" s="9"/>
      <c r="E393" s="9"/>
      <c r="F393" s="9"/>
      <c r="G393" s="9"/>
    </row>
    <row r="394" spans="1:7" s="202" customFormat="1" ht="15.75" customHeight="1" x14ac:dyDescent="0.25">
      <c r="A394" s="202" t="s">
        <v>200</v>
      </c>
    </row>
    <row r="395" spans="1:7" s="202" customFormat="1" ht="15.75" customHeight="1" x14ac:dyDescent="0.25"/>
    <row r="396" spans="1:7" ht="30" customHeight="1" x14ac:dyDescent="0.25">
      <c r="A396" s="1" t="s">
        <v>177</v>
      </c>
      <c r="B396" s="368" t="s">
        <v>181</v>
      </c>
      <c r="C396" s="369"/>
      <c r="D396" s="2" t="s">
        <v>337</v>
      </c>
      <c r="E396" s="2" t="s">
        <v>340</v>
      </c>
      <c r="F396" s="368" t="s">
        <v>102</v>
      </c>
      <c r="G396" s="370"/>
    </row>
    <row r="397" spans="1:7" x14ac:dyDescent="0.25">
      <c r="A397" s="32">
        <v>1</v>
      </c>
      <c r="B397" s="371">
        <v>2</v>
      </c>
      <c r="C397" s="372"/>
      <c r="D397" s="32">
        <v>4</v>
      </c>
      <c r="E397" s="32">
        <v>5</v>
      </c>
      <c r="F397" s="371">
        <v>6</v>
      </c>
      <c r="G397" s="372"/>
    </row>
    <row r="398" spans="1:7" x14ac:dyDescent="0.25">
      <c r="A398" s="32"/>
      <c r="B398" s="305"/>
      <c r="C398" s="306"/>
      <c r="D398" s="32"/>
      <c r="E398" s="32"/>
      <c r="F398" s="305"/>
      <c r="G398" s="306"/>
    </row>
    <row r="399" spans="1:7" s="208" customFormat="1" x14ac:dyDescent="0.25">
      <c r="A399" s="206"/>
      <c r="B399" s="394" t="s">
        <v>47</v>
      </c>
      <c r="C399" s="395"/>
      <c r="D399" s="207">
        <f>D400+D448+D540+D652</f>
        <v>7904000</v>
      </c>
      <c r="E399" s="207">
        <f>E400+E448+E540+E652</f>
        <v>6941993.9200000009</v>
      </c>
      <c r="F399" s="396">
        <f>E399/D399*100</f>
        <v>87.828870445344137</v>
      </c>
      <c r="G399" s="397"/>
    </row>
    <row r="400" spans="1:7" s="205" customFormat="1" x14ac:dyDescent="0.25">
      <c r="A400" s="203"/>
      <c r="B400" s="386" t="s">
        <v>292</v>
      </c>
      <c r="C400" s="387"/>
      <c r="D400" s="204">
        <f>D401</f>
        <v>156100</v>
      </c>
      <c r="E400" s="204">
        <f>E401</f>
        <v>106016.38</v>
      </c>
      <c r="F400" s="388">
        <f t="shared" ref="F400:F407" si="68">E400/D400*100</f>
        <v>67.915682254964764</v>
      </c>
      <c r="G400" s="389"/>
    </row>
    <row r="401" spans="1:94" s="212" customFormat="1" x14ac:dyDescent="0.25">
      <c r="A401" s="209"/>
      <c r="B401" s="409" t="s">
        <v>293</v>
      </c>
      <c r="C401" s="410"/>
      <c r="D401" s="210">
        <f>D402</f>
        <v>156100</v>
      </c>
      <c r="E401" s="210">
        <f>E402</f>
        <v>106016.38</v>
      </c>
      <c r="F401" s="411">
        <f t="shared" si="68"/>
        <v>67.915682254964764</v>
      </c>
      <c r="G401" s="412"/>
      <c r="H401" s="211"/>
      <c r="I401" s="211"/>
      <c r="J401" s="211"/>
      <c r="K401" s="211"/>
      <c r="L401" s="211"/>
      <c r="M401" s="211"/>
      <c r="N401" s="211"/>
      <c r="O401" s="211"/>
      <c r="P401" s="211"/>
      <c r="Q401" s="211"/>
      <c r="R401" s="211"/>
      <c r="S401" s="211"/>
      <c r="T401" s="211"/>
      <c r="U401" s="211"/>
      <c r="V401" s="211"/>
      <c r="W401" s="211"/>
      <c r="X401" s="211"/>
      <c r="Y401" s="211"/>
      <c r="Z401" s="211"/>
      <c r="AA401" s="211"/>
      <c r="AB401" s="211"/>
      <c r="AC401" s="211"/>
      <c r="AD401" s="211"/>
      <c r="AE401" s="211"/>
      <c r="AF401" s="211"/>
      <c r="AG401" s="211"/>
      <c r="AH401" s="211"/>
      <c r="AI401" s="211"/>
      <c r="AJ401" s="211"/>
      <c r="AK401" s="211"/>
      <c r="AL401" s="211"/>
      <c r="AM401" s="211"/>
      <c r="AN401" s="211"/>
      <c r="AO401" s="211"/>
      <c r="AP401" s="211"/>
      <c r="AQ401" s="211"/>
      <c r="AR401" s="211"/>
      <c r="AS401" s="211"/>
      <c r="AT401" s="211"/>
      <c r="AU401" s="211"/>
      <c r="AV401" s="211"/>
      <c r="AW401" s="211"/>
      <c r="AX401" s="211"/>
      <c r="AY401" s="211"/>
      <c r="AZ401" s="211"/>
      <c r="BA401" s="211"/>
      <c r="BB401" s="211"/>
      <c r="BC401" s="211"/>
      <c r="BD401" s="211"/>
      <c r="BE401" s="211"/>
      <c r="BF401" s="211"/>
      <c r="BG401" s="211"/>
      <c r="BH401" s="211"/>
      <c r="BI401" s="211"/>
      <c r="BJ401" s="211"/>
      <c r="BK401" s="211"/>
      <c r="BL401" s="211"/>
      <c r="BM401" s="211"/>
      <c r="BN401" s="211"/>
      <c r="BO401" s="211"/>
      <c r="BP401" s="211"/>
      <c r="BQ401" s="211"/>
      <c r="BR401" s="211"/>
      <c r="BS401" s="211"/>
      <c r="BT401" s="211"/>
      <c r="BU401" s="211"/>
      <c r="BV401" s="211"/>
      <c r="BW401" s="211"/>
      <c r="BX401" s="211"/>
      <c r="BY401" s="211"/>
      <c r="BZ401" s="211"/>
      <c r="CA401" s="211"/>
      <c r="CB401" s="211"/>
      <c r="CC401" s="211"/>
      <c r="CD401" s="211"/>
      <c r="CE401" s="211"/>
      <c r="CF401" s="211"/>
      <c r="CG401" s="211"/>
      <c r="CH401" s="211"/>
      <c r="CI401" s="211"/>
      <c r="CJ401" s="211"/>
      <c r="CK401" s="211"/>
      <c r="CL401" s="211"/>
      <c r="CM401" s="211"/>
      <c r="CN401" s="211"/>
      <c r="CO401" s="211"/>
      <c r="CP401" s="211"/>
    </row>
    <row r="402" spans="1:94" s="191" customFormat="1" x14ac:dyDescent="0.25">
      <c r="A402" s="216"/>
      <c r="B402" s="383" t="s">
        <v>294</v>
      </c>
      <c r="C402" s="384"/>
      <c r="D402" s="217">
        <f>D403+D418+D429+D438</f>
        <v>156100</v>
      </c>
      <c r="E402" s="217">
        <f>E403+E418+E429+E438</f>
        <v>106016.38</v>
      </c>
      <c r="F402" s="381">
        <f t="shared" si="68"/>
        <v>67.915682254964764</v>
      </c>
      <c r="G402" s="382"/>
    </row>
    <row r="403" spans="1:94" s="291" customFormat="1" x14ac:dyDescent="0.25">
      <c r="A403" s="292"/>
      <c r="B403" s="352" t="s">
        <v>108</v>
      </c>
      <c r="C403" s="377"/>
      <c r="D403" s="290">
        <f>D406+D413</f>
        <v>95000</v>
      </c>
      <c r="E403" s="290">
        <f>E406+E413</f>
        <v>47508.28</v>
      </c>
      <c r="F403" s="354">
        <f t="shared" si="68"/>
        <v>50.008715789473676</v>
      </c>
      <c r="G403" s="355"/>
    </row>
    <row r="404" spans="1:94" s="58" customFormat="1" x14ac:dyDescent="0.25">
      <c r="A404" s="245"/>
      <c r="B404" s="246" t="s">
        <v>255</v>
      </c>
      <c r="C404" s="60"/>
      <c r="D404" s="247">
        <v>95000</v>
      </c>
      <c r="E404" s="248">
        <f>E406+E413</f>
        <v>47508.28</v>
      </c>
      <c r="F404" s="249"/>
      <c r="G404" s="250">
        <f>E404/D404*100</f>
        <v>50.008715789473676</v>
      </c>
    </row>
    <row r="405" spans="1:94" s="58" customFormat="1" x14ac:dyDescent="0.25">
      <c r="A405" s="52" t="s">
        <v>137</v>
      </c>
      <c r="B405" s="53" t="s">
        <v>136</v>
      </c>
      <c r="C405" s="54"/>
      <c r="D405" s="55">
        <v>95000</v>
      </c>
      <c r="E405" s="55">
        <v>47508.28</v>
      </c>
      <c r="F405" s="56"/>
      <c r="G405" s="57">
        <f>E405/D405*100</f>
        <v>50.008715789473676</v>
      </c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</row>
    <row r="406" spans="1:94" x14ac:dyDescent="0.25">
      <c r="A406" s="4">
        <v>3</v>
      </c>
      <c r="B406" s="360" t="s">
        <v>6</v>
      </c>
      <c r="C406" s="361"/>
      <c r="D406" s="5">
        <f>D407</f>
        <v>55000</v>
      </c>
      <c r="E406" s="5">
        <f>E407</f>
        <v>47508.28</v>
      </c>
      <c r="F406" s="362">
        <f t="shared" si="68"/>
        <v>86.378690909090906</v>
      </c>
      <c r="G406" s="363"/>
    </row>
    <row r="407" spans="1:94" x14ac:dyDescent="0.25">
      <c r="A407" s="4">
        <v>32</v>
      </c>
      <c r="B407" s="360" t="s">
        <v>54</v>
      </c>
      <c r="C407" s="361"/>
      <c r="D407" s="5">
        <v>55000</v>
      </c>
      <c r="E407" s="5">
        <f>E408+E410</f>
        <v>47508.28</v>
      </c>
      <c r="F407" s="362">
        <f t="shared" si="68"/>
        <v>86.378690909090906</v>
      </c>
      <c r="G407" s="363"/>
    </row>
    <row r="408" spans="1:94" x14ac:dyDescent="0.25">
      <c r="A408" s="4">
        <v>323</v>
      </c>
      <c r="B408" s="360" t="s">
        <v>66</v>
      </c>
      <c r="C408" s="361"/>
      <c r="D408" s="5"/>
      <c r="E408" s="5">
        <f>E409</f>
        <v>3561.45</v>
      </c>
      <c r="F408" s="362"/>
      <c r="G408" s="363"/>
    </row>
    <row r="409" spans="1:94" s="313" customFormat="1" x14ac:dyDescent="0.25">
      <c r="A409" s="307">
        <v>3237</v>
      </c>
      <c r="B409" s="398" t="s">
        <v>72</v>
      </c>
      <c r="C409" s="399"/>
      <c r="D409" s="310"/>
      <c r="E409" s="310">
        <v>3561.45</v>
      </c>
      <c r="F409" s="311"/>
      <c r="G409" s="312"/>
    </row>
    <row r="410" spans="1:94" x14ac:dyDescent="0.25">
      <c r="A410" s="4">
        <v>329</v>
      </c>
      <c r="B410" s="360" t="s">
        <v>75</v>
      </c>
      <c r="C410" s="364"/>
      <c r="D410" s="5"/>
      <c r="E410" s="5">
        <f>E411+E412</f>
        <v>43946.83</v>
      </c>
      <c r="F410" s="362"/>
      <c r="G410" s="363"/>
    </row>
    <row r="411" spans="1:94" s="313" customFormat="1" x14ac:dyDescent="0.25">
      <c r="A411" s="307">
        <v>3291</v>
      </c>
      <c r="B411" s="431" t="s">
        <v>333</v>
      </c>
      <c r="C411" s="432"/>
      <c r="D411" s="310"/>
      <c r="E411" s="310">
        <v>33508.68</v>
      </c>
      <c r="F411" s="311"/>
      <c r="G411" s="312"/>
    </row>
    <row r="412" spans="1:94" s="313" customFormat="1" x14ac:dyDescent="0.25">
      <c r="A412" s="307">
        <v>3293</v>
      </c>
      <c r="B412" s="398" t="s">
        <v>77</v>
      </c>
      <c r="C412" s="399"/>
      <c r="D412" s="310"/>
      <c r="E412" s="310">
        <v>10438.15</v>
      </c>
      <c r="F412" s="400"/>
      <c r="G412" s="401"/>
    </row>
    <row r="413" spans="1:94" x14ac:dyDescent="0.25">
      <c r="A413" s="4">
        <v>5</v>
      </c>
      <c r="B413" s="360" t="s">
        <v>295</v>
      </c>
      <c r="C413" s="361"/>
      <c r="D413" s="5">
        <f>D414</f>
        <v>40000</v>
      </c>
      <c r="E413" s="5">
        <f>E414</f>
        <v>0</v>
      </c>
      <c r="F413" s="362">
        <f t="shared" ref="F413:F414" si="69">E413/D413*100</f>
        <v>0</v>
      </c>
      <c r="G413" s="363"/>
    </row>
    <row r="414" spans="1:94" x14ac:dyDescent="0.25">
      <c r="A414" s="4">
        <v>54</v>
      </c>
      <c r="B414" s="360" t="s">
        <v>285</v>
      </c>
      <c r="C414" s="361"/>
      <c r="D414" s="5">
        <v>40000</v>
      </c>
      <c r="E414" s="5">
        <f>E416</f>
        <v>0</v>
      </c>
      <c r="F414" s="362">
        <f t="shared" si="69"/>
        <v>0</v>
      </c>
      <c r="G414" s="363"/>
    </row>
    <row r="415" spans="1:94" x14ac:dyDescent="0.25">
      <c r="A415" s="4">
        <v>547</v>
      </c>
      <c r="B415" s="75" t="s">
        <v>336</v>
      </c>
      <c r="C415" s="76"/>
      <c r="D415" s="5"/>
      <c r="E415" s="5">
        <f>E416</f>
        <v>0</v>
      </c>
      <c r="F415" s="77"/>
      <c r="G415" s="78"/>
    </row>
    <row r="416" spans="1:94" x14ac:dyDescent="0.25">
      <c r="A416" s="303">
        <v>5471</v>
      </c>
      <c r="B416" s="302" t="s">
        <v>304</v>
      </c>
      <c r="C416" s="304"/>
      <c r="D416" s="5"/>
      <c r="E416" s="5"/>
      <c r="F416" s="77"/>
      <c r="G416" s="78"/>
    </row>
    <row r="417" spans="1:94" x14ac:dyDescent="0.25">
      <c r="A417" s="4"/>
      <c r="B417" s="75"/>
      <c r="C417" s="76"/>
      <c r="D417" s="5"/>
      <c r="E417" s="5"/>
      <c r="F417" s="77"/>
      <c r="G417" s="78"/>
    </row>
    <row r="418" spans="1:94" s="291" customFormat="1" x14ac:dyDescent="0.25">
      <c r="A418" s="292"/>
      <c r="B418" s="352" t="s">
        <v>296</v>
      </c>
      <c r="C418" s="377"/>
      <c r="D418" s="290">
        <f>D421</f>
        <v>2600</v>
      </c>
      <c r="E418" s="290">
        <f>E421</f>
        <v>1082.94</v>
      </c>
      <c r="F418" s="429">
        <f>E418/D418*100</f>
        <v>41.651538461538465</v>
      </c>
      <c r="G418" s="430"/>
    </row>
    <row r="419" spans="1:94" s="58" customFormat="1" x14ac:dyDescent="0.25">
      <c r="A419" s="245"/>
      <c r="B419" s="246" t="s">
        <v>255</v>
      </c>
      <c r="C419" s="60"/>
      <c r="D419" s="247">
        <v>2600</v>
      </c>
      <c r="E419" s="248">
        <f>E421</f>
        <v>1082.94</v>
      </c>
      <c r="F419" s="249"/>
      <c r="G419" s="250">
        <f>E419/D419*100</f>
        <v>41.651538461538465</v>
      </c>
    </row>
    <row r="420" spans="1:94" s="58" customFormat="1" x14ac:dyDescent="0.25">
      <c r="A420" s="52" t="s">
        <v>137</v>
      </c>
      <c r="B420" s="53" t="s">
        <v>136</v>
      </c>
      <c r="C420" s="54"/>
      <c r="D420" s="55">
        <v>2600</v>
      </c>
      <c r="E420" s="55">
        <v>1082.94</v>
      </c>
      <c r="F420" s="56"/>
      <c r="G420" s="57">
        <f>E420/D420*100</f>
        <v>41.651538461538465</v>
      </c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</row>
    <row r="421" spans="1:94" x14ac:dyDescent="0.25">
      <c r="A421" s="4">
        <v>3</v>
      </c>
      <c r="B421" s="360" t="s">
        <v>6</v>
      </c>
      <c r="C421" s="361"/>
      <c r="D421" s="5">
        <f t="shared" ref="D421:E422" si="70">D422</f>
        <v>2600</v>
      </c>
      <c r="E421" s="5">
        <f t="shared" si="70"/>
        <v>1082.94</v>
      </c>
      <c r="F421" s="362">
        <f>E421/D421*100</f>
        <v>41.651538461538465</v>
      </c>
      <c r="G421" s="363"/>
    </row>
    <row r="422" spans="1:94" x14ac:dyDescent="0.25">
      <c r="A422" s="4">
        <v>38</v>
      </c>
      <c r="B422" s="360" t="s">
        <v>86</v>
      </c>
      <c r="C422" s="361"/>
      <c r="D422" s="5">
        <v>2600</v>
      </c>
      <c r="E422" s="5">
        <f t="shared" si="70"/>
        <v>1082.94</v>
      </c>
      <c r="F422" s="362">
        <f>E422/D422*100</f>
        <v>41.651538461538465</v>
      </c>
      <c r="G422" s="363"/>
    </row>
    <row r="423" spans="1:94" x14ac:dyDescent="0.25">
      <c r="A423" s="4">
        <v>381</v>
      </c>
      <c r="B423" s="360" t="s">
        <v>87</v>
      </c>
      <c r="C423" s="361"/>
      <c r="D423" s="5"/>
      <c r="E423" s="5">
        <f>E424</f>
        <v>1082.94</v>
      </c>
      <c r="F423" s="362"/>
      <c r="G423" s="363"/>
    </row>
    <row r="424" spans="1:94" s="313" customFormat="1" x14ac:dyDescent="0.25">
      <c r="A424" s="307">
        <v>3811</v>
      </c>
      <c r="B424" s="308" t="s">
        <v>88</v>
      </c>
      <c r="C424" s="309"/>
      <c r="D424" s="310"/>
      <c r="E424" s="310">
        <v>1082.94</v>
      </c>
      <c r="F424" s="311"/>
      <c r="G424" s="312"/>
    </row>
    <row r="425" spans="1:94" ht="15.75" customHeight="1" x14ac:dyDescent="0.25">
      <c r="A425" s="6"/>
      <c r="B425" s="131"/>
      <c r="C425" s="129"/>
      <c r="D425" s="7"/>
      <c r="E425" s="7"/>
      <c r="F425" s="77"/>
      <c r="G425" s="78"/>
    </row>
    <row r="426" spans="1:94" ht="30" customHeight="1" x14ac:dyDescent="0.25">
      <c r="A426" s="1" t="s">
        <v>177</v>
      </c>
      <c r="B426" s="368" t="s">
        <v>181</v>
      </c>
      <c r="C426" s="369"/>
      <c r="D426" s="2" t="s">
        <v>337</v>
      </c>
      <c r="E426" s="2" t="s">
        <v>340</v>
      </c>
      <c r="F426" s="368" t="s">
        <v>102</v>
      </c>
      <c r="G426" s="370"/>
    </row>
    <row r="427" spans="1:94" x14ac:dyDescent="0.25">
      <c r="A427" s="32">
        <v>1</v>
      </c>
      <c r="B427" s="371">
        <v>2</v>
      </c>
      <c r="C427" s="372"/>
      <c r="D427" s="32">
        <v>4</v>
      </c>
      <c r="E427" s="32">
        <v>5</v>
      </c>
      <c r="F427" s="371">
        <v>6</v>
      </c>
      <c r="G427" s="372"/>
    </row>
    <row r="428" spans="1:94" x14ac:dyDescent="0.25">
      <c r="A428" s="32"/>
      <c r="B428" s="305"/>
      <c r="C428" s="306"/>
      <c r="D428" s="32"/>
      <c r="E428" s="32"/>
      <c r="F428" s="305"/>
      <c r="G428" s="306"/>
    </row>
    <row r="429" spans="1:94" s="291" customFormat="1" x14ac:dyDescent="0.25">
      <c r="A429" s="292"/>
      <c r="B429" s="352" t="s">
        <v>297</v>
      </c>
      <c r="C429" s="377"/>
      <c r="D429" s="290">
        <f>D433</f>
        <v>18500</v>
      </c>
      <c r="E429" s="290">
        <f>E433</f>
        <v>17773.5</v>
      </c>
      <c r="F429" s="429">
        <f>E429/D429*100</f>
        <v>96.072972972972963</v>
      </c>
      <c r="G429" s="430"/>
    </row>
    <row r="430" spans="1:94" s="58" customFormat="1" x14ac:dyDescent="0.25">
      <c r="A430" s="245"/>
      <c r="B430" s="246" t="s">
        <v>255</v>
      </c>
      <c r="C430" s="60"/>
      <c r="D430" s="247">
        <v>18500</v>
      </c>
      <c r="E430" s="248">
        <f>E433</f>
        <v>17773.5</v>
      </c>
      <c r="F430" s="249"/>
      <c r="G430" s="250">
        <f>E430/D430*100</f>
        <v>96.072972972972963</v>
      </c>
    </row>
    <row r="431" spans="1:94" s="58" customFormat="1" x14ac:dyDescent="0.25">
      <c r="A431" s="52" t="s">
        <v>137</v>
      </c>
      <c r="B431" s="53" t="s">
        <v>136</v>
      </c>
      <c r="C431" s="54"/>
      <c r="D431" s="55">
        <v>8000</v>
      </c>
      <c r="E431" s="55">
        <v>7525.07</v>
      </c>
      <c r="F431" s="56"/>
      <c r="G431" s="57">
        <f>E431/D431*100</f>
        <v>94.063374999999994</v>
      </c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</row>
    <row r="432" spans="1:94" s="58" customFormat="1" x14ac:dyDescent="0.25">
      <c r="A432" s="52" t="s">
        <v>139</v>
      </c>
      <c r="B432" s="53" t="s">
        <v>140</v>
      </c>
      <c r="C432" s="54"/>
      <c r="D432" s="55">
        <v>10500</v>
      </c>
      <c r="E432" s="55">
        <v>10248.43</v>
      </c>
      <c r="F432" s="56"/>
      <c r="G432" s="57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</row>
    <row r="433" spans="1:94" x14ac:dyDescent="0.25">
      <c r="A433" s="4">
        <v>3</v>
      </c>
      <c r="B433" s="360" t="s">
        <v>6</v>
      </c>
      <c r="C433" s="361"/>
      <c r="D433" s="5">
        <f t="shared" ref="D433:E433" si="71">D434</f>
        <v>18500</v>
      </c>
      <c r="E433" s="5">
        <f t="shared" si="71"/>
        <v>17773.5</v>
      </c>
      <c r="F433" s="362">
        <f>E433/D433*100</f>
        <v>96.072972972972963</v>
      </c>
      <c r="G433" s="363"/>
    </row>
    <row r="434" spans="1:94" x14ac:dyDescent="0.25">
      <c r="A434" s="4">
        <v>32</v>
      </c>
      <c r="B434" s="360" t="s">
        <v>54</v>
      </c>
      <c r="C434" s="361"/>
      <c r="D434" s="5">
        <v>18500</v>
      </c>
      <c r="E434" s="5">
        <f>E435</f>
        <v>17773.5</v>
      </c>
      <c r="F434" s="362">
        <f>E434/D434*100</f>
        <v>96.072972972972963</v>
      </c>
      <c r="G434" s="363"/>
    </row>
    <row r="435" spans="1:94" x14ac:dyDescent="0.25">
      <c r="A435" s="4">
        <v>323</v>
      </c>
      <c r="B435" s="75" t="s">
        <v>66</v>
      </c>
      <c r="C435" s="76"/>
      <c r="D435" s="5"/>
      <c r="E435" s="5">
        <f>E436</f>
        <v>17773.5</v>
      </c>
      <c r="F435" s="77"/>
      <c r="G435" s="78"/>
    </row>
    <row r="436" spans="1:94" s="341" customFormat="1" x14ac:dyDescent="0.25">
      <c r="A436" s="335">
        <v>3237</v>
      </c>
      <c r="B436" s="336" t="s">
        <v>72</v>
      </c>
      <c r="C436" s="337"/>
      <c r="D436" s="338"/>
      <c r="E436" s="338">
        <v>17773.5</v>
      </c>
      <c r="F436" s="339"/>
      <c r="G436" s="340"/>
    </row>
    <row r="437" spans="1:94" x14ac:dyDescent="0.25">
      <c r="A437" s="4"/>
      <c r="B437" s="75"/>
      <c r="C437" s="76"/>
      <c r="D437" s="5"/>
      <c r="E437" s="5"/>
      <c r="F437" s="77"/>
      <c r="G437" s="78"/>
    </row>
    <row r="438" spans="1:94" s="291" customFormat="1" x14ac:dyDescent="0.25">
      <c r="A438" s="292"/>
      <c r="B438" s="352" t="s">
        <v>350</v>
      </c>
      <c r="C438" s="377"/>
      <c r="D438" s="290">
        <f>D441</f>
        <v>40000</v>
      </c>
      <c r="E438" s="290">
        <f>E441</f>
        <v>39651.660000000003</v>
      </c>
      <c r="F438" s="429">
        <f>E438/D438*100</f>
        <v>99.12915000000001</v>
      </c>
      <c r="G438" s="430"/>
    </row>
    <row r="439" spans="1:94" s="58" customFormat="1" x14ac:dyDescent="0.25">
      <c r="A439" s="245"/>
      <c r="B439" s="246" t="s">
        <v>255</v>
      </c>
      <c r="C439" s="60"/>
      <c r="D439" s="247">
        <v>40000</v>
      </c>
      <c r="E439" s="248">
        <f>E441</f>
        <v>39651.660000000003</v>
      </c>
      <c r="F439" s="249"/>
      <c r="G439" s="250">
        <f>E439/D439*100</f>
        <v>99.12915000000001</v>
      </c>
    </row>
    <row r="440" spans="1:94" s="58" customFormat="1" x14ac:dyDescent="0.25">
      <c r="A440" s="52" t="s">
        <v>137</v>
      </c>
      <c r="B440" s="53" t="s">
        <v>136</v>
      </c>
      <c r="C440" s="54"/>
      <c r="D440" s="55">
        <v>40000</v>
      </c>
      <c r="E440" s="55">
        <v>39651.660000000003</v>
      </c>
      <c r="F440" s="56"/>
      <c r="G440" s="57">
        <f>E440/D440*100</f>
        <v>99.12915000000001</v>
      </c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</row>
    <row r="441" spans="1:94" x14ac:dyDescent="0.25">
      <c r="A441" s="4">
        <v>3</v>
      </c>
      <c r="B441" s="360" t="s">
        <v>6</v>
      </c>
      <c r="C441" s="361"/>
      <c r="D441" s="5">
        <f t="shared" ref="D441:E442" si="72">D442</f>
        <v>40000</v>
      </c>
      <c r="E441" s="5">
        <f t="shared" si="72"/>
        <v>39651.660000000003</v>
      </c>
      <c r="F441" s="362">
        <f>E441/D441*100</f>
        <v>99.12915000000001</v>
      </c>
      <c r="G441" s="363"/>
    </row>
    <row r="442" spans="1:94" x14ac:dyDescent="0.25">
      <c r="A442" s="4">
        <v>32</v>
      </c>
      <c r="B442" s="360" t="s">
        <v>86</v>
      </c>
      <c r="C442" s="361"/>
      <c r="D442" s="5">
        <v>40000</v>
      </c>
      <c r="E442" s="5">
        <f t="shared" si="72"/>
        <v>39651.660000000003</v>
      </c>
      <c r="F442" s="362">
        <f>E442/D442*100</f>
        <v>99.12915000000001</v>
      </c>
      <c r="G442" s="363"/>
    </row>
    <row r="443" spans="1:94" x14ac:dyDescent="0.25">
      <c r="A443" s="4">
        <v>329</v>
      </c>
      <c r="B443" s="360" t="s">
        <v>75</v>
      </c>
      <c r="C443" s="361"/>
      <c r="D443" s="5"/>
      <c r="E443" s="5">
        <f>E444</f>
        <v>39651.660000000003</v>
      </c>
      <c r="F443" s="362"/>
      <c r="G443" s="363"/>
    </row>
    <row r="444" spans="1:94" s="313" customFormat="1" x14ac:dyDescent="0.25">
      <c r="A444" s="307">
        <v>3293</v>
      </c>
      <c r="B444" s="398" t="s">
        <v>77</v>
      </c>
      <c r="C444" s="399"/>
      <c r="D444" s="310"/>
      <c r="E444" s="310">
        <v>39651.660000000003</v>
      </c>
      <c r="F444" s="400"/>
      <c r="G444" s="401"/>
    </row>
    <row r="445" spans="1:94" ht="30" customHeight="1" x14ac:dyDescent="0.25">
      <c r="A445" s="1" t="s">
        <v>177</v>
      </c>
      <c r="B445" s="368" t="s">
        <v>181</v>
      </c>
      <c r="C445" s="369"/>
      <c r="D445" s="2" t="s">
        <v>337</v>
      </c>
      <c r="E445" s="2" t="s">
        <v>341</v>
      </c>
      <c r="F445" s="368" t="s">
        <v>102</v>
      </c>
      <c r="G445" s="370"/>
    </row>
    <row r="446" spans="1:94" ht="14.25" customHeight="1" x14ac:dyDescent="0.25">
      <c r="A446" s="32">
        <v>1</v>
      </c>
      <c r="B446" s="371">
        <v>2</v>
      </c>
      <c r="C446" s="372"/>
      <c r="D446" s="32">
        <v>4</v>
      </c>
      <c r="E446" s="32">
        <v>5</v>
      </c>
      <c r="F446" s="371">
        <v>6</v>
      </c>
      <c r="G446" s="372"/>
    </row>
    <row r="447" spans="1:94" ht="15.75" customHeight="1" x14ac:dyDescent="0.25">
      <c r="A447" s="6"/>
      <c r="B447" s="131"/>
      <c r="C447" s="129"/>
      <c r="D447" s="7"/>
      <c r="E447" s="7"/>
      <c r="F447" s="77"/>
      <c r="G447" s="78"/>
    </row>
    <row r="448" spans="1:94" s="205" customFormat="1" x14ac:dyDescent="0.25">
      <c r="A448" s="203"/>
      <c r="B448" s="386" t="s">
        <v>100</v>
      </c>
      <c r="C448" s="387"/>
      <c r="D448" s="204">
        <f>D449</f>
        <v>2513680</v>
      </c>
      <c r="E448" s="204">
        <f t="shared" ref="E448" si="73">E449</f>
        <v>2116195.94</v>
      </c>
      <c r="F448" s="388">
        <f t="shared" ref="F448:F451" si="74">E448/D448*100</f>
        <v>84.18716543076286</v>
      </c>
      <c r="G448" s="389"/>
    </row>
    <row r="449" spans="1:94" s="215" customFormat="1" x14ac:dyDescent="0.25">
      <c r="A449" s="213"/>
      <c r="B449" s="373" t="s">
        <v>101</v>
      </c>
      <c r="C449" s="374"/>
      <c r="D449" s="214">
        <f>D450+D512</f>
        <v>2513680</v>
      </c>
      <c r="E449" s="214">
        <f>E450+E512</f>
        <v>2116195.94</v>
      </c>
      <c r="F449" s="378">
        <f t="shared" si="74"/>
        <v>84.18716543076286</v>
      </c>
      <c r="G449" s="379"/>
      <c r="H449" s="197"/>
      <c r="I449" s="197"/>
      <c r="J449" s="197"/>
      <c r="K449" s="197"/>
      <c r="L449" s="197"/>
      <c r="M449" s="197"/>
      <c r="N449" s="197"/>
      <c r="O449" s="197"/>
      <c r="P449" s="197"/>
      <c r="Q449" s="197"/>
      <c r="R449" s="197"/>
      <c r="S449" s="197"/>
      <c r="T449" s="197"/>
      <c r="U449" s="197"/>
      <c r="V449" s="197"/>
      <c r="W449" s="197"/>
      <c r="X449" s="197"/>
      <c r="Y449" s="197"/>
      <c r="Z449" s="197"/>
      <c r="AA449" s="197"/>
      <c r="AB449" s="197"/>
      <c r="AC449" s="197"/>
      <c r="AD449" s="197"/>
      <c r="AE449" s="197"/>
      <c r="AF449" s="197"/>
      <c r="AG449" s="197"/>
      <c r="AH449" s="197"/>
      <c r="AI449" s="197"/>
      <c r="AJ449" s="197"/>
      <c r="AK449" s="197"/>
      <c r="AL449" s="197"/>
      <c r="AM449" s="197"/>
      <c r="AN449" s="197"/>
      <c r="AO449" s="197"/>
      <c r="AP449" s="197"/>
      <c r="AQ449" s="197"/>
      <c r="AR449" s="197"/>
      <c r="AS449" s="197"/>
      <c r="AT449" s="197"/>
      <c r="AU449" s="197"/>
      <c r="AV449" s="197"/>
      <c r="AW449" s="197"/>
      <c r="AX449" s="197"/>
      <c r="AY449" s="197"/>
      <c r="AZ449" s="197"/>
      <c r="BA449" s="197"/>
      <c r="BB449" s="197"/>
      <c r="BC449" s="197"/>
      <c r="BD449" s="197"/>
      <c r="BE449" s="197"/>
      <c r="BF449" s="197"/>
      <c r="BG449" s="197"/>
      <c r="BH449" s="197"/>
      <c r="BI449" s="197"/>
      <c r="BJ449" s="197"/>
      <c r="BK449" s="197"/>
      <c r="BL449" s="197"/>
      <c r="BM449" s="197"/>
      <c r="BN449" s="197"/>
      <c r="BO449" s="197"/>
      <c r="BP449" s="197"/>
      <c r="BQ449" s="197"/>
      <c r="BR449" s="197"/>
      <c r="BS449" s="197"/>
      <c r="BT449" s="197"/>
      <c r="BU449" s="197"/>
      <c r="BV449" s="197"/>
      <c r="BW449" s="197"/>
      <c r="BX449" s="197"/>
      <c r="BY449" s="197"/>
      <c r="BZ449" s="197"/>
      <c r="CA449" s="197"/>
      <c r="CB449" s="197"/>
      <c r="CC449" s="197"/>
      <c r="CD449" s="197"/>
      <c r="CE449" s="197"/>
      <c r="CF449" s="197"/>
      <c r="CG449" s="197"/>
      <c r="CH449" s="197"/>
      <c r="CI449" s="197"/>
      <c r="CJ449" s="197"/>
      <c r="CK449" s="197"/>
      <c r="CL449" s="197"/>
      <c r="CM449" s="197"/>
      <c r="CN449" s="197"/>
      <c r="CO449" s="197"/>
      <c r="CP449" s="197"/>
    </row>
    <row r="450" spans="1:94" s="191" customFormat="1" x14ac:dyDescent="0.25">
      <c r="A450" s="216"/>
      <c r="B450" s="383" t="s">
        <v>298</v>
      </c>
      <c r="C450" s="385"/>
      <c r="D450" s="217">
        <f>D451</f>
        <v>695680</v>
      </c>
      <c r="E450" s="217">
        <f>E451</f>
        <v>628703.31000000006</v>
      </c>
      <c r="F450" s="381">
        <f t="shared" si="74"/>
        <v>90.372485913063485</v>
      </c>
      <c r="G450" s="382"/>
    </row>
    <row r="451" spans="1:94" s="291" customFormat="1" x14ac:dyDescent="0.25">
      <c r="A451" s="292"/>
      <c r="B451" s="352" t="s">
        <v>299</v>
      </c>
      <c r="C451" s="353"/>
      <c r="D451" s="290">
        <f>D455</f>
        <v>695680</v>
      </c>
      <c r="E451" s="290">
        <f>E455</f>
        <v>628703.31000000006</v>
      </c>
      <c r="F451" s="354">
        <f t="shared" si="74"/>
        <v>90.372485913063485</v>
      </c>
      <c r="G451" s="355"/>
    </row>
    <row r="452" spans="1:94" s="58" customFormat="1" x14ac:dyDescent="0.25">
      <c r="A452" s="245"/>
      <c r="B452" s="246" t="s">
        <v>300</v>
      </c>
      <c r="C452" s="60"/>
      <c r="D452" s="247">
        <v>695680</v>
      </c>
      <c r="E452" s="248">
        <f>E455</f>
        <v>628703.31000000006</v>
      </c>
      <c r="F452" s="249"/>
      <c r="G452" s="250">
        <f>E452/D452*100</f>
        <v>90.372485913063485</v>
      </c>
    </row>
    <row r="453" spans="1:94" s="58" customFormat="1" x14ac:dyDescent="0.25">
      <c r="A453" s="52" t="s">
        <v>137</v>
      </c>
      <c r="B453" s="53" t="s">
        <v>136</v>
      </c>
      <c r="C453" s="54"/>
      <c r="D453" s="55">
        <v>575680</v>
      </c>
      <c r="E453" s="55">
        <v>527809.1</v>
      </c>
      <c r="F453" s="56"/>
      <c r="G453" s="57">
        <f>E453/D453*100</f>
        <v>91.684460116731515</v>
      </c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</row>
    <row r="454" spans="1:94" s="58" customFormat="1" x14ac:dyDescent="0.25">
      <c r="A454" s="52" t="s">
        <v>139</v>
      </c>
      <c r="B454" s="53" t="s">
        <v>140</v>
      </c>
      <c r="C454" s="54"/>
      <c r="D454" s="55">
        <v>120000</v>
      </c>
      <c r="E454" s="55">
        <v>100894.21</v>
      </c>
      <c r="F454" s="56"/>
      <c r="G454" s="57">
        <f>E454/D454*100</f>
        <v>84.078508333333332</v>
      </c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</row>
    <row r="455" spans="1:94" x14ac:dyDescent="0.25">
      <c r="A455" s="4">
        <v>3</v>
      </c>
      <c r="B455" s="360" t="s">
        <v>109</v>
      </c>
      <c r="C455" s="364"/>
      <c r="D455" s="5">
        <f>D456+D463+D492+D498+D503+D506</f>
        <v>695680</v>
      </c>
      <c r="E455" s="5">
        <f>E456+E463+E492+E498+E503+E506</f>
        <v>628703.31000000006</v>
      </c>
      <c r="F455" s="362">
        <f t="shared" ref="F455:F456" si="75">E455/D455*100</f>
        <v>90.372485913063485</v>
      </c>
      <c r="G455" s="363"/>
    </row>
    <row r="456" spans="1:94" x14ac:dyDescent="0.25">
      <c r="A456" s="4">
        <v>31</v>
      </c>
      <c r="B456" s="360" t="s">
        <v>48</v>
      </c>
      <c r="C456" s="364"/>
      <c r="D456" s="5">
        <v>325000</v>
      </c>
      <c r="E456" s="5">
        <f>E457+E459+E461</f>
        <v>322841.20999999996</v>
      </c>
      <c r="F456" s="362">
        <f t="shared" si="75"/>
        <v>99.335756923076914</v>
      </c>
      <c r="G456" s="363"/>
    </row>
    <row r="457" spans="1:94" x14ac:dyDescent="0.25">
      <c r="A457" s="4">
        <v>311</v>
      </c>
      <c r="B457" s="360" t="s">
        <v>49</v>
      </c>
      <c r="C457" s="361"/>
      <c r="D457" s="5"/>
      <c r="E457" s="5">
        <f>E458</f>
        <v>221491</v>
      </c>
      <c r="F457" s="362"/>
      <c r="G457" s="363"/>
    </row>
    <row r="458" spans="1:94" x14ac:dyDescent="0.25">
      <c r="A458" s="6">
        <v>3111</v>
      </c>
      <c r="B458" s="380" t="s">
        <v>50</v>
      </c>
      <c r="C458" s="364"/>
      <c r="D458" s="5"/>
      <c r="E458" s="21">
        <v>221491</v>
      </c>
      <c r="F458" s="362"/>
      <c r="G458" s="363"/>
    </row>
    <row r="459" spans="1:94" x14ac:dyDescent="0.25">
      <c r="A459" s="4">
        <v>312</v>
      </c>
      <c r="B459" s="360" t="s">
        <v>51</v>
      </c>
      <c r="C459" s="361"/>
      <c r="D459" s="5"/>
      <c r="E459" s="5">
        <f>E460</f>
        <v>58170.74</v>
      </c>
      <c r="F459" s="362"/>
      <c r="G459" s="363"/>
    </row>
    <row r="460" spans="1:94" s="33" customFormat="1" ht="15" customHeight="1" x14ac:dyDescent="0.25">
      <c r="A460" s="19">
        <v>3121</v>
      </c>
      <c r="B460" s="367" t="s">
        <v>51</v>
      </c>
      <c r="C460" s="366"/>
      <c r="D460" s="20"/>
      <c r="E460" s="20">
        <v>58170.74</v>
      </c>
      <c r="F460" s="362"/>
      <c r="G460" s="363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</row>
    <row r="461" spans="1:94" x14ac:dyDescent="0.25">
      <c r="A461" s="4">
        <v>313</v>
      </c>
      <c r="B461" s="360" t="s">
        <v>52</v>
      </c>
      <c r="C461" s="361"/>
      <c r="D461" s="5"/>
      <c r="E461" s="5">
        <f>E462</f>
        <v>43179.47</v>
      </c>
      <c r="F461" s="362"/>
      <c r="G461" s="363"/>
    </row>
    <row r="462" spans="1:94" x14ac:dyDescent="0.25">
      <c r="A462" s="6">
        <v>3132</v>
      </c>
      <c r="B462" s="380" t="s">
        <v>110</v>
      </c>
      <c r="C462" s="364"/>
      <c r="D462" s="5"/>
      <c r="E462" s="21">
        <v>43179.47</v>
      </c>
      <c r="F462" s="362"/>
      <c r="G462" s="363"/>
    </row>
    <row r="463" spans="1:94" x14ac:dyDescent="0.25">
      <c r="A463" s="4">
        <v>32</v>
      </c>
      <c r="B463" s="360" t="s">
        <v>54</v>
      </c>
      <c r="C463" s="364"/>
      <c r="D463" s="5">
        <v>310980</v>
      </c>
      <c r="E463" s="5">
        <f>E464+E469+E475+E487</f>
        <v>256398.17</v>
      </c>
      <c r="F463" s="362">
        <f>E463/D463*100</f>
        <v>82.448443629815429</v>
      </c>
      <c r="G463" s="363"/>
    </row>
    <row r="464" spans="1:94" x14ac:dyDescent="0.25">
      <c r="A464" s="4">
        <v>321</v>
      </c>
      <c r="B464" s="360" t="s">
        <v>55</v>
      </c>
      <c r="C464" s="361"/>
      <c r="D464" s="5"/>
      <c r="E464" s="5">
        <f>+E466+E467+E468+E465</f>
        <v>13370.75</v>
      </c>
      <c r="F464" s="362"/>
      <c r="G464" s="363"/>
    </row>
    <row r="465" spans="1:7" s="124" customFormat="1" x14ac:dyDescent="0.25">
      <c r="A465" s="118">
        <v>3211</v>
      </c>
      <c r="B465" s="119" t="s">
        <v>56</v>
      </c>
      <c r="C465" s="120"/>
      <c r="D465" s="121"/>
      <c r="E465" s="121">
        <v>336</v>
      </c>
      <c r="F465" s="122"/>
      <c r="G465" s="123"/>
    </row>
    <row r="466" spans="1:7" x14ac:dyDescent="0.25">
      <c r="A466" s="19">
        <v>3212</v>
      </c>
      <c r="B466" s="367" t="s">
        <v>111</v>
      </c>
      <c r="C466" s="366"/>
      <c r="D466" s="20"/>
      <c r="E466" s="20">
        <v>11329.8</v>
      </c>
      <c r="F466" s="422"/>
      <c r="G466" s="423"/>
    </row>
    <row r="467" spans="1:7" x14ac:dyDescent="0.25">
      <c r="A467" s="19">
        <v>3213</v>
      </c>
      <c r="B467" s="367" t="s">
        <v>58</v>
      </c>
      <c r="C467" s="366"/>
      <c r="D467" s="20"/>
      <c r="E467" s="20">
        <v>1147.5</v>
      </c>
      <c r="F467" s="422"/>
      <c r="G467" s="423"/>
    </row>
    <row r="468" spans="1:7" x14ac:dyDescent="0.25">
      <c r="A468" s="17">
        <v>3214</v>
      </c>
      <c r="B468" s="367" t="s">
        <v>59</v>
      </c>
      <c r="C468" s="364"/>
      <c r="D468" s="18"/>
      <c r="E468" s="18">
        <v>557.45000000000005</v>
      </c>
      <c r="F468" s="422"/>
      <c r="G468" s="423"/>
    </row>
    <row r="469" spans="1:7" s="98" customFormat="1" x14ac:dyDescent="0.25">
      <c r="A469" s="99">
        <v>322</v>
      </c>
      <c r="B469" s="356" t="s">
        <v>60</v>
      </c>
      <c r="C469" s="421"/>
      <c r="D469" s="100"/>
      <c r="E469" s="100">
        <f>E470+E471+E473+E474+E472</f>
        <v>57533.14</v>
      </c>
      <c r="F469" s="358"/>
      <c r="G469" s="359"/>
    </row>
    <row r="470" spans="1:7" x14ac:dyDescent="0.25">
      <c r="A470" s="19">
        <v>3221</v>
      </c>
      <c r="B470" s="367" t="s">
        <v>61</v>
      </c>
      <c r="C470" s="366"/>
      <c r="D470" s="20"/>
      <c r="E470" s="20">
        <v>6364.7</v>
      </c>
      <c r="F470" s="422"/>
      <c r="G470" s="423"/>
    </row>
    <row r="471" spans="1:7" x14ac:dyDescent="0.25">
      <c r="A471" s="19">
        <v>3223</v>
      </c>
      <c r="B471" s="367" t="s">
        <v>62</v>
      </c>
      <c r="C471" s="366"/>
      <c r="D471" s="20"/>
      <c r="E471" s="20">
        <v>41771.72</v>
      </c>
      <c r="F471" s="422"/>
      <c r="G471" s="423"/>
    </row>
    <row r="472" spans="1:7" s="34" customFormat="1" x14ac:dyDescent="0.25">
      <c r="A472" s="138">
        <v>3224</v>
      </c>
      <c r="B472" s="139" t="s">
        <v>227</v>
      </c>
      <c r="C472" s="140"/>
      <c r="D472" s="96"/>
      <c r="E472" s="96">
        <v>7465.49</v>
      </c>
      <c r="F472" s="141"/>
      <c r="G472" s="142"/>
    </row>
    <row r="473" spans="1:7" s="34" customFormat="1" x14ac:dyDescent="0.25">
      <c r="A473" s="138">
        <v>3225</v>
      </c>
      <c r="B473" s="424" t="s">
        <v>64</v>
      </c>
      <c r="C473" s="425"/>
      <c r="D473" s="96"/>
      <c r="E473" s="96">
        <v>1091.8</v>
      </c>
      <c r="F473" s="426"/>
      <c r="G473" s="427"/>
    </row>
    <row r="474" spans="1:7" x14ac:dyDescent="0.25">
      <c r="A474" s="6">
        <v>3227</v>
      </c>
      <c r="B474" s="380" t="s">
        <v>65</v>
      </c>
      <c r="C474" s="364"/>
      <c r="D474" s="7"/>
      <c r="E474" s="7">
        <v>839.43</v>
      </c>
      <c r="F474" s="422"/>
      <c r="G474" s="423"/>
    </row>
    <row r="475" spans="1:7" x14ac:dyDescent="0.25">
      <c r="A475" s="4">
        <v>323</v>
      </c>
      <c r="B475" s="360" t="s">
        <v>66</v>
      </c>
      <c r="C475" s="361"/>
      <c r="D475" s="5"/>
      <c r="E475" s="5">
        <f>E476+E477+E482+E484+E485+E486+E478+E483</f>
        <v>144533.26</v>
      </c>
      <c r="F475" s="362"/>
      <c r="G475" s="363"/>
    </row>
    <row r="476" spans="1:7" x14ac:dyDescent="0.25">
      <c r="A476" s="6">
        <v>3231</v>
      </c>
      <c r="B476" s="380" t="s">
        <v>104</v>
      </c>
      <c r="C476" s="364"/>
      <c r="D476" s="7"/>
      <c r="E476" s="7">
        <v>7128.08</v>
      </c>
      <c r="F476" s="422"/>
      <c r="G476" s="423"/>
    </row>
    <row r="477" spans="1:7" x14ac:dyDescent="0.25">
      <c r="A477" s="19">
        <v>3232</v>
      </c>
      <c r="B477" s="367" t="s">
        <v>68</v>
      </c>
      <c r="C477" s="366"/>
      <c r="D477" s="20"/>
      <c r="E477" s="20">
        <v>37967.89</v>
      </c>
      <c r="F477" s="422"/>
      <c r="G477" s="423"/>
    </row>
    <row r="478" spans="1:7" x14ac:dyDescent="0.25">
      <c r="A478" s="19">
        <v>3233</v>
      </c>
      <c r="B478" s="169" t="s">
        <v>69</v>
      </c>
      <c r="C478" s="126"/>
      <c r="D478" s="20"/>
      <c r="E478" s="20">
        <v>14307.14</v>
      </c>
      <c r="F478" s="132"/>
      <c r="G478" s="133"/>
    </row>
    <row r="479" spans="1:7" ht="30" customHeight="1" x14ac:dyDescent="0.25">
      <c r="A479" s="1" t="s">
        <v>177</v>
      </c>
      <c r="B479" s="368" t="s">
        <v>181</v>
      </c>
      <c r="C479" s="369"/>
      <c r="D479" s="2" t="s">
        <v>337</v>
      </c>
      <c r="E479" s="2" t="s">
        <v>341</v>
      </c>
      <c r="F479" s="368" t="s">
        <v>102</v>
      </c>
      <c r="G479" s="370"/>
    </row>
    <row r="480" spans="1:7" ht="14.25" customHeight="1" x14ac:dyDescent="0.25">
      <c r="A480" s="32">
        <v>1</v>
      </c>
      <c r="B480" s="371">
        <v>2</v>
      </c>
      <c r="C480" s="372"/>
      <c r="D480" s="32">
        <v>4</v>
      </c>
      <c r="E480" s="32">
        <v>5</v>
      </c>
      <c r="F480" s="371">
        <v>6</v>
      </c>
      <c r="G480" s="372"/>
    </row>
    <row r="481" spans="1:7" ht="14.25" customHeight="1" x14ac:dyDescent="0.25">
      <c r="A481" s="32"/>
      <c r="B481" s="305"/>
      <c r="C481" s="306"/>
      <c r="D481" s="32"/>
      <c r="E481" s="32"/>
      <c r="F481" s="305"/>
      <c r="G481" s="306"/>
    </row>
    <row r="482" spans="1:7" x14ac:dyDescent="0.25">
      <c r="A482" s="19">
        <v>3234</v>
      </c>
      <c r="B482" s="367" t="s">
        <v>70</v>
      </c>
      <c r="C482" s="366"/>
      <c r="D482" s="20"/>
      <c r="E482" s="20">
        <v>10928.82</v>
      </c>
      <c r="F482" s="422"/>
      <c r="G482" s="423"/>
    </row>
    <row r="483" spans="1:7" x14ac:dyDescent="0.25">
      <c r="A483" s="19">
        <v>3236</v>
      </c>
      <c r="B483" s="239" t="s">
        <v>71</v>
      </c>
      <c r="C483" s="126"/>
      <c r="D483" s="20"/>
      <c r="E483" s="20">
        <v>1760</v>
      </c>
      <c r="F483" s="132"/>
      <c r="G483" s="133"/>
    </row>
    <row r="484" spans="1:7" x14ac:dyDescent="0.25">
      <c r="A484" s="19">
        <v>3237</v>
      </c>
      <c r="B484" s="367" t="s">
        <v>72</v>
      </c>
      <c r="C484" s="366"/>
      <c r="D484" s="20"/>
      <c r="E484" s="20">
        <v>56870.720000000001</v>
      </c>
      <c r="F484" s="422"/>
      <c r="G484" s="423"/>
    </row>
    <row r="485" spans="1:7" x14ac:dyDescent="0.25">
      <c r="A485" s="19">
        <v>3238</v>
      </c>
      <c r="B485" s="367" t="s">
        <v>73</v>
      </c>
      <c r="C485" s="366"/>
      <c r="D485" s="20"/>
      <c r="E485" s="20">
        <v>11107.58</v>
      </c>
      <c r="F485" s="422"/>
      <c r="G485" s="423"/>
    </row>
    <row r="486" spans="1:7" x14ac:dyDescent="0.25">
      <c r="A486" s="19">
        <v>3239</v>
      </c>
      <c r="B486" s="94" t="s">
        <v>74</v>
      </c>
      <c r="C486" s="126"/>
      <c r="D486" s="20"/>
      <c r="E486" s="20">
        <v>4463.03</v>
      </c>
      <c r="F486" s="132"/>
      <c r="G486" s="133"/>
    </row>
    <row r="487" spans="1:7" x14ac:dyDescent="0.25">
      <c r="A487" s="4">
        <v>329</v>
      </c>
      <c r="B487" s="360" t="s">
        <v>75</v>
      </c>
      <c r="C487" s="361"/>
      <c r="D487" s="5"/>
      <c r="E487" s="5">
        <f>E488+E489+E490+E491</f>
        <v>40961.019999999997</v>
      </c>
      <c r="F487" s="362"/>
      <c r="G487" s="363"/>
    </row>
    <row r="488" spans="1:7" s="175" customFormat="1" x14ac:dyDescent="0.25">
      <c r="A488" s="170">
        <v>3292</v>
      </c>
      <c r="B488" s="169" t="s">
        <v>76</v>
      </c>
      <c r="C488" s="171"/>
      <c r="D488" s="172"/>
      <c r="E488" s="172">
        <v>3884.45</v>
      </c>
      <c r="F488" s="173"/>
      <c r="G488" s="174"/>
    </row>
    <row r="489" spans="1:7" s="175" customFormat="1" x14ac:dyDescent="0.25">
      <c r="A489" s="170">
        <v>3294</v>
      </c>
      <c r="B489" s="169" t="s">
        <v>229</v>
      </c>
      <c r="C489" s="171"/>
      <c r="D489" s="172"/>
      <c r="E489" s="172">
        <v>8908.9599999999991</v>
      </c>
      <c r="F489" s="173"/>
      <c r="G489" s="174"/>
    </row>
    <row r="490" spans="1:7" s="175" customFormat="1" x14ac:dyDescent="0.25">
      <c r="A490" s="170">
        <v>3295</v>
      </c>
      <c r="B490" s="315" t="s">
        <v>335</v>
      </c>
      <c r="C490" s="171"/>
      <c r="D490" s="172"/>
      <c r="E490" s="172">
        <v>707.26</v>
      </c>
      <c r="F490" s="173"/>
      <c r="G490" s="174"/>
    </row>
    <row r="491" spans="1:7" x14ac:dyDescent="0.25">
      <c r="A491" s="6">
        <v>3299</v>
      </c>
      <c r="B491" s="380" t="s">
        <v>75</v>
      </c>
      <c r="C491" s="364"/>
      <c r="D491" s="7"/>
      <c r="E491" s="7">
        <v>27460.35</v>
      </c>
      <c r="F491" s="422"/>
      <c r="G491" s="423"/>
    </row>
    <row r="492" spans="1:7" x14ac:dyDescent="0.25">
      <c r="A492" s="4">
        <v>34</v>
      </c>
      <c r="B492" s="360" t="s">
        <v>79</v>
      </c>
      <c r="C492" s="361"/>
      <c r="D492" s="5">
        <v>16000</v>
      </c>
      <c r="E492" s="5">
        <f>E495+E493</f>
        <v>16174.52</v>
      </c>
      <c r="F492" s="362">
        <f>E492/D492*100</f>
        <v>101.09075000000001</v>
      </c>
      <c r="G492" s="363"/>
    </row>
    <row r="493" spans="1:7" x14ac:dyDescent="0.25">
      <c r="A493" s="4">
        <v>342</v>
      </c>
      <c r="B493" s="360" t="s">
        <v>361</v>
      </c>
      <c r="C493" s="364"/>
      <c r="D493" s="5"/>
      <c r="E493" s="5">
        <f>E494</f>
        <v>8601.36</v>
      </c>
      <c r="F493" s="362"/>
      <c r="G493" s="363"/>
    </row>
    <row r="494" spans="1:7" x14ac:dyDescent="0.25">
      <c r="A494" s="17">
        <v>3423</v>
      </c>
      <c r="B494" s="365" t="s">
        <v>364</v>
      </c>
      <c r="C494" s="364"/>
      <c r="D494" s="5"/>
      <c r="E494" s="21">
        <v>8601.36</v>
      </c>
      <c r="F494" s="422"/>
      <c r="G494" s="423"/>
    </row>
    <row r="495" spans="1:7" x14ac:dyDescent="0.25">
      <c r="A495" s="4">
        <v>343</v>
      </c>
      <c r="B495" s="360" t="s">
        <v>80</v>
      </c>
      <c r="C495" s="364"/>
      <c r="D495" s="5"/>
      <c r="E495" s="5">
        <f>E496+E497</f>
        <v>7573.16</v>
      </c>
      <c r="F495" s="362"/>
      <c r="G495" s="363"/>
    </row>
    <row r="496" spans="1:7" x14ac:dyDescent="0.25">
      <c r="A496" s="17">
        <v>3431</v>
      </c>
      <c r="B496" s="367" t="s">
        <v>81</v>
      </c>
      <c r="C496" s="364"/>
      <c r="D496" s="5"/>
      <c r="E496" s="21">
        <v>2604.88</v>
      </c>
      <c r="F496" s="422"/>
      <c r="G496" s="423"/>
    </row>
    <row r="497" spans="1:7" x14ac:dyDescent="0.25">
      <c r="A497" s="17">
        <v>3434</v>
      </c>
      <c r="B497" s="157" t="s">
        <v>225</v>
      </c>
      <c r="C497" s="129"/>
      <c r="D497" s="5"/>
      <c r="E497" s="21">
        <v>4968.28</v>
      </c>
      <c r="F497" s="132"/>
      <c r="G497" s="133"/>
    </row>
    <row r="498" spans="1:7" x14ac:dyDescent="0.25">
      <c r="A498" s="4">
        <v>36</v>
      </c>
      <c r="B498" s="360" t="s">
        <v>105</v>
      </c>
      <c r="C498" s="361"/>
      <c r="D498" s="5">
        <v>25500</v>
      </c>
      <c r="E498" s="5">
        <f>E501+E499</f>
        <v>19119.41</v>
      </c>
      <c r="F498" s="362">
        <f>E498/D498*100</f>
        <v>74.978078431372552</v>
      </c>
      <c r="G498" s="363"/>
    </row>
    <row r="499" spans="1:7" x14ac:dyDescent="0.25">
      <c r="A499" s="4">
        <v>363</v>
      </c>
      <c r="B499" s="75" t="s">
        <v>275</v>
      </c>
      <c r="C499" s="76"/>
      <c r="D499" s="5"/>
      <c r="E499" s="5">
        <f>E500</f>
        <v>15204.41</v>
      </c>
      <c r="F499" s="77"/>
      <c r="G499" s="78"/>
    </row>
    <row r="500" spans="1:7" s="90" customFormat="1" x14ac:dyDescent="0.25">
      <c r="A500" s="88">
        <v>3631</v>
      </c>
      <c r="B500" s="276" t="s">
        <v>276</v>
      </c>
      <c r="C500" s="91"/>
      <c r="D500" s="89"/>
      <c r="E500" s="89">
        <v>15204.41</v>
      </c>
      <c r="F500" s="92"/>
      <c r="G500" s="93"/>
    </row>
    <row r="501" spans="1:7" x14ac:dyDescent="0.25">
      <c r="A501" s="4">
        <v>366</v>
      </c>
      <c r="B501" s="75" t="s">
        <v>126</v>
      </c>
      <c r="C501" s="76"/>
      <c r="D501" s="5"/>
      <c r="E501" s="5">
        <f>E502</f>
        <v>3915</v>
      </c>
      <c r="F501" s="77"/>
      <c r="G501" s="78"/>
    </row>
    <row r="502" spans="1:7" s="90" customFormat="1" x14ac:dyDescent="0.25">
      <c r="A502" s="88">
        <v>3661</v>
      </c>
      <c r="B502" s="157" t="s">
        <v>187</v>
      </c>
      <c r="C502" s="91"/>
      <c r="D502" s="89"/>
      <c r="E502" s="89">
        <v>3915</v>
      </c>
      <c r="F502" s="92"/>
      <c r="G502" s="93"/>
    </row>
    <row r="503" spans="1:7" x14ac:dyDescent="0.25">
      <c r="A503" s="4">
        <v>37</v>
      </c>
      <c r="B503" s="360" t="s">
        <v>268</v>
      </c>
      <c r="C503" s="361"/>
      <c r="D503" s="5">
        <v>16000</v>
      </c>
      <c r="E503" s="5">
        <f>E504</f>
        <v>11970</v>
      </c>
      <c r="F503" s="362">
        <f>E503/D503*100</f>
        <v>74.8125</v>
      </c>
      <c r="G503" s="363"/>
    </row>
    <row r="504" spans="1:7" s="275" customFormat="1" x14ac:dyDescent="0.25">
      <c r="A504" s="269">
        <v>372</v>
      </c>
      <c r="B504" s="270" t="s">
        <v>106</v>
      </c>
      <c r="C504" s="271"/>
      <c r="D504" s="272"/>
      <c r="E504" s="272">
        <f>E505</f>
        <v>11970</v>
      </c>
      <c r="F504" s="273"/>
      <c r="G504" s="274"/>
    </row>
    <row r="505" spans="1:7" s="275" customFormat="1" x14ac:dyDescent="0.25">
      <c r="A505" s="269">
        <v>3721</v>
      </c>
      <c r="B505" s="270" t="s">
        <v>84</v>
      </c>
      <c r="C505" s="271"/>
      <c r="D505" s="272"/>
      <c r="E505" s="272">
        <v>11970</v>
      </c>
      <c r="F505" s="273"/>
      <c r="G505" s="274"/>
    </row>
    <row r="506" spans="1:7" x14ac:dyDescent="0.25">
      <c r="A506" s="4">
        <v>38</v>
      </c>
      <c r="B506" s="360" t="s">
        <v>86</v>
      </c>
      <c r="C506" s="361"/>
      <c r="D506" s="5">
        <v>2200</v>
      </c>
      <c r="E506" s="5">
        <f>E507</f>
        <v>2200</v>
      </c>
      <c r="F506" s="362">
        <f>E506/D506*100</f>
        <v>100</v>
      </c>
      <c r="G506" s="363"/>
    </row>
    <row r="507" spans="1:7" x14ac:dyDescent="0.25">
      <c r="A507" s="4">
        <v>383</v>
      </c>
      <c r="B507" s="75" t="s">
        <v>273</v>
      </c>
      <c r="C507" s="76"/>
      <c r="D507" s="5"/>
      <c r="E507" s="5">
        <f>E508</f>
        <v>2200</v>
      </c>
      <c r="F507" s="77"/>
      <c r="G507" s="78"/>
    </row>
    <row r="508" spans="1:7" s="341" customFormat="1" x14ac:dyDescent="0.25">
      <c r="A508" s="335">
        <v>3831</v>
      </c>
      <c r="B508" s="336" t="s">
        <v>269</v>
      </c>
      <c r="C508" s="337"/>
      <c r="D508" s="338"/>
      <c r="E508" s="338">
        <v>2200</v>
      </c>
      <c r="F508" s="339"/>
      <c r="G508" s="340"/>
    </row>
    <row r="509" spans="1:7" s="143" customFormat="1" x14ac:dyDescent="0.25">
      <c r="A509" s="144"/>
      <c r="B509" s="145"/>
      <c r="C509" s="146"/>
      <c r="D509" s="147"/>
      <c r="E509" s="147"/>
      <c r="F509" s="148"/>
      <c r="G509" s="149"/>
    </row>
    <row r="510" spans="1:7" ht="30" customHeight="1" x14ac:dyDescent="0.25">
      <c r="A510" s="1" t="s">
        <v>177</v>
      </c>
      <c r="B510" s="368" t="s">
        <v>181</v>
      </c>
      <c r="C510" s="369"/>
      <c r="D510" s="2" t="s">
        <v>337</v>
      </c>
      <c r="E510" s="2" t="s">
        <v>341</v>
      </c>
      <c r="F510" s="368" t="s">
        <v>102</v>
      </c>
      <c r="G510" s="370"/>
    </row>
    <row r="511" spans="1:7" ht="14.25" customHeight="1" x14ac:dyDescent="0.25">
      <c r="A511" s="32">
        <v>1</v>
      </c>
      <c r="B511" s="371">
        <v>2</v>
      </c>
      <c r="C511" s="372"/>
      <c r="D511" s="32">
        <v>4</v>
      </c>
      <c r="E511" s="32">
        <v>5</v>
      </c>
      <c r="F511" s="371">
        <v>6</v>
      </c>
      <c r="G511" s="372"/>
    </row>
    <row r="512" spans="1:7" s="222" customFormat="1" ht="15.75" customHeight="1" x14ac:dyDescent="0.25">
      <c r="A512" s="216"/>
      <c r="B512" s="218" t="s">
        <v>301</v>
      </c>
      <c r="C512" s="219"/>
      <c r="D512" s="217">
        <f>+D513+D522</f>
        <v>1818000</v>
      </c>
      <c r="E512" s="217">
        <f>+E513+E522</f>
        <v>1487492.63</v>
      </c>
      <c r="F512" s="220"/>
      <c r="G512" s="221">
        <f>E512/D512*100</f>
        <v>81.820276677667763</v>
      </c>
    </row>
    <row r="513" spans="1:94" s="291" customFormat="1" x14ac:dyDescent="0.25">
      <c r="A513" s="292"/>
      <c r="B513" s="352" t="s">
        <v>302</v>
      </c>
      <c r="C513" s="377"/>
      <c r="D513" s="290">
        <f>D516</f>
        <v>18000</v>
      </c>
      <c r="E513" s="290">
        <f>E516</f>
        <v>17691.25</v>
      </c>
      <c r="F513" s="354">
        <f>E513/D513*100</f>
        <v>98.284722222222214</v>
      </c>
      <c r="G513" s="355"/>
    </row>
    <row r="514" spans="1:94" s="58" customFormat="1" x14ac:dyDescent="0.25">
      <c r="A514" s="245"/>
      <c r="B514" s="246" t="s">
        <v>256</v>
      </c>
      <c r="C514" s="60"/>
      <c r="D514" s="247">
        <v>18000</v>
      </c>
      <c r="E514" s="248">
        <f>E516</f>
        <v>17691.25</v>
      </c>
      <c r="F514" s="249"/>
      <c r="G514" s="250">
        <f>E514/D514*100</f>
        <v>98.284722222222214</v>
      </c>
    </row>
    <row r="515" spans="1:94" s="58" customFormat="1" x14ac:dyDescent="0.25">
      <c r="A515" s="52" t="s">
        <v>137</v>
      </c>
      <c r="B515" s="53" t="s">
        <v>136</v>
      </c>
      <c r="C515" s="54"/>
      <c r="D515" s="55">
        <v>18000</v>
      </c>
      <c r="E515" s="55">
        <v>17691.25</v>
      </c>
      <c r="F515" s="56"/>
      <c r="G515" s="57">
        <f>E515/D515*100</f>
        <v>98.284722222222214</v>
      </c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</row>
    <row r="516" spans="1:94" x14ac:dyDescent="0.25">
      <c r="A516" s="4">
        <v>4</v>
      </c>
      <c r="B516" s="360" t="s">
        <v>7</v>
      </c>
      <c r="C516" s="361"/>
      <c r="D516" s="5">
        <f>D517</f>
        <v>18000</v>
      </c>
      <c r="E516" s="5">
        <f>E517</f>
        <v>17691.25</v>
      </c>
      <c r="F516" s="362">
        <f>E516/D516*100</f>
        <v>98.284722222222214</v>
      </c>
      <c r="G516" s="363"/>
    </row>
    <row r="517" spans="1:94" x14ac:dyDescent="0.25">
      <c r="A517" s="4">
        <v>42</v>
      </c>
      <c r="B517" s="360" t="s">
        <v>103</v>
      </c>
      <c r="C517" s="361"/>
      <c r="D517" s="5">
        <v>18000</v>
      </c>
      <c r="E517" s="5">
        <f>E518</f>
        <v>17691.25</v>
      </c>
      <c r="F517" s="362">
        <f>E517/D517*100</f>
        <v>98.284722222222214</v>
      </c>
      <c r="G517" s="363"/>
    </row>
    <row r="518" spans="1:94" s="39" customFormat="1" x14ac:dyDescent="0.25">
      <c r="A518" s="4">
        <v>422</v>
      </c>
      <c r="B518" s="360" t="s">
        <v>91</v>
      </c>
      <c r="C518" s="364"/>
      <c r="D518" s="5"/>
      <c r="E518" s="5">
        <f>+E520+E519</f>
        <v>17691.25</v>
      </c>
      <c r="F518" s="362"/>
      <c r="G518" s="363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</row>
    <row r="519" spans="1:94" s="350" customFormat="1" x14ac:dyDescent="0.25">
      <c r="A519" s="344">
        <v>4221</v>
      </c>
      <c r="B519" s="345" t="s">
        <v>193</v>
      </c>
      <c r="C519" s="346"/>
      <c r="D519" s="347"/>
      <c r="E519" s="347">
        <v>2342.5</v>
      </c>
      <c r="F519" s="348"/>
      <c r="G519" s="349"/>
    </row>
    <row r="520" spans="1:94" s="83" customFormat="1" x14ac:dyDescent="0.25">
      <c r="A520" s="81">
        <v>4227</v>
      </c>
      <c r="B520" s="103" t="s">
        <v>92</v>
      </c>
      <c r="C520" s="84"/>
      <c r="D520" s="82"/>
      <c r="E520" s="82">
        <v>15348.75</v>
      </c>
      <c r="F520" s="85"/>
      <c r="G520" s="86"/>
    </row>
    <row r="521" spans="1:94" s="15" customFormat="1" ht="15.75" customHeight="1" x14ac:dyDescent="0.25">
      <c r="A521" s="4"/>
      <c r="B521" s="75"/>
      <c r="C521" s="76"/>
      <c r="D521" s="5"/>
      <c r="E521" s="5"/>
      <c r="F521" s="77"/>
      <c r="G521" s="78"/>
    </row>
    <row r="522" spans="1:94" s="291" customFormat="1" x14ac:dyDescent="0.25">
      <c r="A522" s="292"/>
      <c r="B522" s="352" t="s">
        <v>303</v>
      </c>
      <c r="C522" s="377"/>
      <c r="D522" s="290">
        <f>D532+D526</f>
        <v>1800000</v>
      </c>
      <c r="E522" s="290">
        <f>E526+E532</f>
        <v>1469801.38</v>
      </c>
      <c r="F522" s="354">
        <f>E522/D522*100</f>
        <v>81.655632222222224</v>
      </c>
      <c r="G522" s="355"/>
    </row>
    <row r="523" spans="1:94" s="58" customFormat="1" x14ac:dyDescent="0.25">
      <c r="A523" s="245"/>
      <c r="B523" s="246" t="s">
        <v>256</v>
      </c>
      <c r="C523" s="60"/>
      <c r="D523" s="247">
        <v>1800000</v>
      </c>
      <c r="E523" s="248">
        <f>E526+E532</f>
        <v>1469801.38</v>
      </c>
      <c r="F523" s="249"/>
      <c r="G523" s="250">
        <f>E523/D523*100</f>
        <v>81.655632222222224</v>
      </c>
    </row>
    <row r="524" spans="1:94" s="58" customFormat="1" x14ac:dyDescent="0.25">
      <c r="A524" s="52" t="s">
        <v>137</v>
      </c>
      <c r="B524" s="53" t="s">
        <v>136</v>
      </c>
      <c r="C524" s="54"/>
      <c r="D524" s="55">
        <v>300000</v>
      </c>
      <c r="E524" s="55">
        <v>628267.84</v>
      </c>
      <c r="F524" s="56"/>
      <c r="G524" s="57">
        <f>E524/D524*100</f>
        <v>209.42261333333332</v>
      </c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</row>
    <row r="525" spans="1:94" s="58" customFormat="1" x14ac:dyDescent="0.25">
      <c r="A525" s="52" t="s">
        <v>139</v>
      </c>
      <c r="B525" s="53" t="s">
        <v>140</v>
      </c>
      <c r="C525" s="54"/>
      <c r="D525" s="55">
        <v>1500000</v>
      </c>
      <c r="E525" s="55">
        <v>841533.54</v>
      </c>
      <c r="F525" s="56"/>
      <c r="G525" s="57">
        <f>E525/D525*100</f>
        <v>56.102236000000005</v>
      </c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</row>
    <row r="526" spans="1:94" x14ac:dyDescent="0.25">
      <c r="A526" s="4">
        <v>3</v>
      </c>
      <c r="B526" s="75" t="s">
        <v>6</v>
      </c>
      <c r="C526" s="129"/>
      <c r="D526" s="5">
        <f>D527</f>
        <v>510000</v>
      </c>
      <c r="E526" s="5">
        <f>E527</f>
        <v>320179.14</v>
      </c>
      <c r="F526" s="77"/>
      <c r="G526" s="78">
        <f t="shared" ref="G526:G527" si="76">E526/D526*100</f>
        <v>62.780223529411771</v>
      </c>
    </row>
    <row r="527" spans="1:94" s="15" customFormat="1" x14ac:dyDescent="0.25">
      <c r="A527" s="4">
        <v>36</v>
      </c>
      <c r="B527" s="75" t="s">
        <v>105</v>
      </c>
      <c r="C527" s="76"/>
      <c r="D527" s="5">
        <v>510000</v>
      </c>
      <c r="E527" s="5">
        <f>E528+E530</f>
        <v>320179.14</v>
      </c>
      <c r="F527" s="77"/>
      <c r="G527" s="78">
        <f t="shared" si="76"/>
        <v>62.780223529411771</v>
      </c>
    </row>
    <row r="528" spans="1:94" s="15" customFormat="1" x14ac:dyDescent="0.25">
      <c r="A528" s="4">
        <v>363</v>
      </c>
      <c r="B528" s="75" t="s">
        <v>275</v>
      </c>
      <c r="C528" s="76"/>
      <c r="D528" s="5"/>
      <c r="E528" s="5">
        <f>E529</f>
        <v>8018.45</v>
      </c>
      <c r="F528" s="77"/>
      <c r="G528" s="78"/>
    </row>
    <row r="529" spans="1:94" s="320" customFormat="1" x14ac:dyDescent="0.25">
      <c r="A529" s="314">
        <v>3632</v>
      </c>
      <c r="B529" s="315" t="s">
        <v>334</v>
      </c>
      <c r="C529" s="316"/>
      <c r="D529" s="317"/>
      <c r="E529" s="317">
        <v>8018.45</v>
      </c>
      <c r="F529" s="318"/>
      <c r="G529" s="319"/>
    </row>
    <row r="530" spans="1:94" s="15" customFormat="1" x14ac:dyDescent="0.25">
      <c r="A530" s="4">
        <v>366</v>
      </c>
      <c r="B530" s="75" t="s">
        <v>126</v>
      </c>
      <c r="C530" s="76"/>
      <c r="D530" s="5"/>
      <c r="E530" s="5">
        <f>E531</f>
        <v>312160.69</v>
      </c>
      <c r="F530" s="77"/>
      <c r="G530" s="78"/>
    </row>
    <row r="531" spans="1:94" s="320" customFormat="1" x14ac:dyDescent="0.25">
      <c r="A531" s="314">
        <v>3662</v>
      </c>
      <c r="B531" s="315" t="s">
        <v>228</v>
      </c>
      <c r="C531" s="316"/>
      <c r="D531" s="317"/>
      <c r="E531" s="317">
        <v>312160.69</v>
      </c>
      <c r="F531" s="318"/>
      <c r="G531" s="319"/>
    </row>
    <row r="532" spans="1:94" x14ac:dyDescent="0.25">
      <c r="A532" s="4">
        <v>4</v>
      </c>
      <c r="B532" s="360" t="s">
        <v>7</v>
      </c>
      <c r="C532" s="361"/>
      <c r="D532" s="5">
        <f>D533</f>
        <v>1290000</v>
      </c>
      <c r="E532" s="5">
        <f>E533</f>
        <v>1149622.24</v>
      </c>
      <c r="F532" s="362">
        <f>E532/D532*100</f>
        <v>89.118003100775184</v>
      </c>
      <c r="G532" s="363"/>
    </row>
    <row r="533" spans="1:94" x14ac:dyDescent="0.25">
      <c r="A533" s="4">
        <v>42</v>
      </c>
      <c r="B533" s="360" t="s">
        <v>103</v>
      </c>
      <c r="C533" s="361"/>
      <c r="D533" s="5">
        <v>1290000</v>
      </c>
      <c r="E533" s="5">
        <f>E534</f>
        <v>1149622.24</v>
      </c>
      <c r="F533" s="362">
        <f>E533/D533*100</f>
        <v>89.118003100775184</v>
      </c>
      <c r="G533" s="363"/>
    </row>
    <row r="534" spans="1:94" s="39" customFormat="1" x14ac:dyDescent="0.25">
      <c r="A534" s="4">
        <v>421</v>
      </c>
      <c r="B534" s="360" t="s">
        <v>89</v>
      </c>
      <c r="C534" s="364"/>
      <c r="D534" s="5"/>
      <c r="E534" s="5">
        <f>+E535</f>
        <v>1149622.24</v>
      </c>
      <c r="F534" s="362"/>
      <c r="G534" s="363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</row>
    <row r="535" spans="1:94" s="83" customFormat="1" x14ac:dyDescent="0.25">
      <c r="A535" s="81">
        <v>4214</v>
      </c>
      <c r="B535" s="315" t="s">
        <v>178</v>
      </c>
      <c r="C535" s="84"/>
      <c r="D535" s="82"/>
      <c r="E535" s="82">
        <v>1149622.24</v>
      </c>
      <c r="F535" s="85"/>
      <c r="G535" s="86"/>
    </row>
    <row r="536" spans="1:94" ht="15.75" customHeight="1" x14ac:dyDescent="0.25">
      <c r="A536" s="6"/>
      <c r="B536" s="131"/>
      <c r="C536" s="129"/>
      <c r="D536" s="7"/>
      <c r="E536" s="7"/>
      <c r="F536" s="77"/>
      <c r="G536" s="78"/>
    </row>
    <row r="537" spans="1:94" ht="15.75" customHeight="1" x14ac:dyDescent="0.25">
      <c r="A537" s="6"/>
      <c r="B537" s="131"/>
      <c r="C537" s="129"/>
      <c r="D537" s="7"/>
      <c r="E537" s="7"/>
      <c r="F537" s="77"/>
      <c r="G537" s="78"/>
    </row>
    <row r="538" spans="1:94" ht="30" customHeight="1" x14ac:dyDescent="0.25">
      <c r="A538" s="1" t="s">
        <v>177</v>
      </c>
      <c r="B538" s="368" t="s">
        <v>181</v>
      </c>
      <c r="C538" s="369"/>
      <c r="D538" s="2" t="s">
        <v>337</v>
      </c>
      <c r="E538" s="2" t="s">
        <v>341</v>
      </c>
      <c r="F538" s="368" t="s">
        <v>102</v>
      </c>
      <c r="G538" s="370"/>
    </row>
    <row r="539" spans="1:94" ht="14.25" customHeight="1" x14ac:dyDescent="0.25">
      <c r="A539" s="32">
        <v>1</v>
      </c>
      <c r="B539" s="371">
        <v>2</v>
      </c>
      <c r="C539" s="372"/>
      <c r="D539" s="32">
        <v>4</v>
      </c>
      <c r="E539" s="32">
        <v>5</v>
      </c>
      <c r="F539" s="371">
        <v>6</v>
      </c>
      <c r="G539" s="372"/>
    </row>
    <row r="540" spans="1:94" s="205" customFormat="1" x14ac:dyDescent="0.25">
      <c r="A540" s="203"/>
      <c r="B540" s="386" t="s">
        <v>219</v>
      </c>
      <c r="C540" s="387"/>
      <c r="D540" s="204">
        <f>D541</f>
        <v>4399220</v>
      </c>
      <c r="E540" s="204">
        <f>E541</f>
        <v>4323319.74</v>
      </c>
      <c r="F540" s="388">
        <f t="shared" ref="F540:F541" si="77">E540/D540*100</f>
        <v>98.274688240188041</v>
      </c>
      <c r="G540" s="389"/>
    </row>
    <row r="541" spans="1:94" s="215" customFormat="1" x14ac:dyDescent="0.25">
      <c r="A541" s="213"/>
      <c r="B541" s="373" t="s">
        <v>318</v>
      </c>
      <c r="C541" s="374"/>
      <c r="D541" s="214">
        <f>+D543+D583+D599+D623</f>
        <v>4399220</v>
      </c>
      <c r="E541" s="214">
        <f>+E543+E583+E599+E623</f>
        <v>4323319.74</v>
      </c>
      <c r="F541" s="378">
        <f t="shared" si="77"/>
        <v>98.274688240188041</v>
      </c>
      <c r="G541" s="379"/>
      <c r="H541" s="197"/>
      <c r="I541" s="197"/>
      <c r="J541" s="197"/>
      <c r="K541" s="197"/>
      <c r="L541" s="197"/>
      <c r="M541" s="197"/>
      <c r="N541" s="197"/>
      <c r="O541" s="197"/>
      <c r="P541" s="197"/>
      <c r="Q541" s="197"/>
      <c r="R541" s="197"/>
      <c r="S541" s="197"/>
      <c r="T541" s="197"/>
      <c r="U541" s="197"/>
      <c r="V541" s="197"/>
      <c r="W541" s="197"/>
      <c r="X541" s="197"/>
      <c r="Y541" s="197"/>
      <c r="Z541" s="197"/>
      <c r="AA541" s="197"/>
      <c r="AB541" s="197"/>
      <c r="AC541" s="197"/>
      <c r="AD541" s="197"/>
      <c r="AE541" s="197"/>
      <c r="AF541" s="197"/>
      <c r="AG541" s="197"/>
      <c r="AH541" s="197"/>
      <c r="AI541" s="197"/>
      <c r="AJ541" s="197"/>
      <c r="AK541" s="197"/>
      <c r="AL541" s="197"/>
      <c r="AM541" s="197"/>
      <c r="AN541" s="197"/>
      <c r="AO541" s="197"/>
      <c r="AP541" s="197"/>
      <c r="AQ541" s="197"/>
      <c r="AR541" s="197"/>
      <c r="AS541" s="197"/>
      <c r="AT541" s="197"/>
      <c r="AU541" s="197"/>
      <c r="AV541" s="197"/>
      <c r="AW541" s="197"/>
      <c r="AX541" s="197"/>
      <c r="AY541" s="197"/>
      <c r="AZ541" s="197"/>
      <c r="BA541" s="197"/>
      <c r="BB541" s="197"/>
      <c r="BC541" s="197"/>
      <c r="BD541" s="197"/>
      <c r="BE541" s="197"/>
      <c r="BF541" s="197"/>
      <c r="BG541" s="197"/>
      <c r="BH541" s="197"/>
      <c r="BI541" s="197"/>
      <c r="BJ541" s="197"/>
      <c r="BK541" s="197"/>
      <c r="BL541" s="197"/>
      <c r="BM541" s="197"/>
      <c r="BN541" s="197"/>
      <c r="BO541" s="197"/>
      <c r="BP541" s="197"/>
      <c r="BQ541" s="197"/>
      <c r="BR541" s="197"/>
      <c r="BS541" s="197"/>
      <c r="BT541" s="197"/>
      <c r="BU541" s="197"/>
      <c r="BV541" s="197"/>
      <c r="BW541" s="197"/>
      <c r="BX541" s="197"/>
      <c r="BY541" s="197"/>
      <c r="BZ541" s="197"/>
      <c r="CA541" s="197"/>
      <c r="CB541" s="197"/>
      <c r="CC541" s="197"/>
      <c r="CD541" s="197"/>
      <c r="CE541" s="197"/>
      <c r="CF541" s="197"/>
      <c r="CG541" s="197"/>
      <c r="CH541" s="197"/>
      <c r="CI541" s="197"/>
      <c r="CJ541" s="197"/>
      <c r="CK541" s="197"/>
      <c r="CL541" s="197"/>
      <c r="CM541" s="197"/>
      <c r="CN541" s="197"/>
      <c r="CO541" s="197"/>
      <c r="CP541" s="197"/>
    </row>
    <row r="542" spans="1:94" x14ac:dyDescent="0.25">
      <c r="A542" s="17"/>
      <c r="B542" s="130"/>
      <c r="C542" s="129"/>
      <c r="D542" s="5"/>
      <c r="E542" s="22"/>
      <c r="F542" s="77"/>
      <c r="G542" s="78"/>
    </row>
    <row r="543" spans="1:94" s="222" customFormat="1" x14ac:dyDescent="0.25">
      <c r="A543" s="216"/>
      <c r="B543" s="218" t="s">
        <v>305</v>
      </c>
      <c r="C543" s="219"/>
      <c r="D543" s="217">
        <f>D544+D553+D566+D575</f>
        <v>4034620</v>
      </c>
      <c r="E543" s="217">
        <f>E544+E553+E566+E575</f>
        <v>3977577.44</v>
      </c>
      <c r="F543" s="220"/>
      <c r="G543" s="221">
        <f t="shared" ref="G543:G544" si="78">E543/D543*100</f>
        <v>98.5861726754936</v>
      </c>
    </row>
    <row r="544" spans="1:94" s="298" customFormat="1" x14ac:dyDescent="0.25">
      <c r="A544" s="292"/>
      <c r="B544" s="293" t="s">
        <v>306</v>
      </c>
      <c r="C544" s="297"/>
      <c r="D544" s="290">
        <f>D548</f>
        <v>841000</v>
      </c>
      <c r="E544" s="290">
        <f>E548</f>
        <v>794163.29</v>
      </c>
      <c r="F544" s="295"/>
      <c r="G544" s="296">
        <f t="shared" si="78"/>
        <v>94.430831153388823</v>
      </c>
    </row>
    <row r="545" spans="1:7" s="58" customFormat="1" x14ac:dyDescent="0.25">
      <c r="A545" s="245"/>
      <c r="B545" s="246" t="s">
        <v>257</v>
      </c>
      <c r="C545" s="60"/>
      <c r="D545" s="247">
        <f>D548</f>
        <v>841000</v>
      </c>
      <c r="E545" s="248">
        <f>E548</f>
        <v>794163.29</v>
      </c>
      <c r="F545" s="249"/>
      <c r="G545" s="250">
        <f>E545/D545*100</f>
        <v>94.430831153388823</v>
      </c>
    </row>
    <row r="546" spans="1:7" s="58" customFormat="1" x14ac:dyDescent="0.25">
      <c r="A546" s="52" t="s">
        <v>137</v>
      </c>
      <c r="B546" s="59" t="s">
        <v>136</v>
      </c>
      <c r="C546" s="60"/>
      <c r="D546" s="55">
        <v>641000</v>
      </c>
      <c r="E546" s="55">
        <v>569092.41</v>
      </c>
      <c r="F546" s="56"/>
      <c r="G546" s="78">
        <f t="shared" ref="G546" si="79">E546/D546*100</f>
        <v>88.781967238689546</v>
      </c>
    </row>
    <row r="547" spans="1:7" s="58" customFormat="1" x14ac:dyDescent="0.25">
      <c r="A547" s="52" t="s">
        <v>139</v>
      </c>
      <c r="B547" s="59" t="s">
        <v>140</v>
      </c>
      <c r="C547" s="60"/>
      <c r="D547" s="55">
        <v>220000</v>
      </c>
      <c r="E547" s="55">
        <v>225070.88</v>
      </c>
      <c r="F547" s="56"/>
      <c r="G547" s="78">
        <f t="shared" ref="G547" si="80">E547/D547*100</f>
        <v>102.30494545454545</v>
      </c>
    </row>
    <row r="548" spans="1:7" x14ac:dyDescent="0.25">
      <c r="A548" s="4">
        <v>3</v>
      </c>
      <c r="B548" s="75" t="s">
        <v>6</v>
      </c>
      <c r="C548" s="129"/>
      <c r="D548" s="5">
        <f>D549</f>
        <v>841000</v>
      </c>
      <c r="E548" s="5">
        <f>E549</f>
        <v>794163.29</v>
      </c>
      <c r="F548" s="77"/>
      <c r="G548" s="78">
        <f t="shared" ref="G548:G549" si="81">E548/D548*100</f>
        <v>94.430831153388823</v>
      </c>
    </row>
    <row r="549" spans="1:7" s="15" customFormat="1" x14ac:dyDescent="0.25">
      <c r="A549" s="4">
        <v>36</v>
      </c>
      <c r="B549" s="75" t="s">
        <v>105</v>
      </c>
      <c r="C549" s="76"/>
      <c r="D549" s="5">
        <v>841000</v>
      </c>
      <c r="E549" s="5">
        <f>E550</f>
        <v>794163.29</v>
      </c>
      <c r="F549" s="77"/>
      <c r="G549" s="78">
        <f t="shared" si="81"/>
        <v>94.430831153388823</v>
      </c>
    </row>
    <row r="550" spans="1:7" s="15" customFormat="1" x14ac:dyDescent="0.25">
      <c r="A550" s="4">
        <v>366</v>
      </c>
      <c r="B550" s="75" t="s">
        <v>126</v>
      </c>
      <c r="C550" s="76"/>
      <c r="D550" s="5"/>
      <c r="E550" s="5">
        <f>E551</f>
        <v>794163.29</v>
      </c>
      <c r="F550" s="77"/>
      <c r="G550" s="78"/>
    </row>
    <row r="551" spans="1:7" s="137" customFormat="1" x14ac:dyDescent="0.25">
      <c r="A551" s="135">
        <v>3661</v>
      </c>
      <c r="B551" s="157" t="s">
        <v>187</v>
      </c>
      <c r="C551" s="150"/>
      <c r="D551" s="136"/>
      <c r="E551" s="136">
        <v>794163.29</v>
      </c>
      <c r="F551" s="151"/>
      <c r="G551" s="78"/>
    </row>
    <row r="552" spans="1:7" s="137" customFormat="1" x14ac:dyDescent="0.25">
      <c r="A552" s="135"/>
      <c r="B552" s="157"/>
      <c r="C552" s="150"/>
      <c r="D552" s="136"/>
      <c r="E552" s="136"/>
      <c r="F552" s="151"/>
      <c r="G552" s="78"/>
    </row>
    <row r="553" spans="1:7" s="298" customFormat="1" x14ac:dyDescent="0.25">
      <c r="A553" s="292"/>
      <c r="B553" s="293" t="s">
        <v>351</v>
      </c>
      <c r="C553" s="297"/>
      <c r="D553" s="290">
        <f>D559</f>
        <v>3060000</v>
      </c>
      <c r="E553" s="290">
        <f>E559</f>
        <v>3050231.57</v>
      </c>
      <c r="F553" s="295"/>
      <c r="G553" s="296">
        <f>E553/D553*100</f>
        <v>99.6807702614379</v>
      </c>
    </row>
    <row r="554" spans="1:7" s="58" customFormat="1" x14ac:dyDescent="0.25">
      <c r="A554" s="245"/>
      <c r="B554" s="246" t="s">
        <v>257</v>
      </c>
      <c r="C554" s="60"/>
      <c r="D554" s="247">
        <v>3060000</v>
      </c>
      <c r="E554" s="248">
        <f>E559</f>
        <v>3050231.57</v>
      </c>
      <c r="F554" s="249"/>
      <c r="G554" s="343">
        <f t="shared" ref="G554:G560" si="82">E554/D554*100</f>
        <v>99.6807702614379</v>
      </c>
    </row>
    <row r="555" spans="1:7" s="152" customFormat="1" x14ac:dyDescent="0.25">
      <c r="A555" s="52" t="s">
        <v>137</v>
      </c>
      <c r="B555" s="59" t="s">
        <v>136</v>
      </c>
      <c r="C555" s="54"/>
      <c r="D555" s="55">
        <v>1801200</v>
      </c>
      <c r="E555" s="55">
        <v>1249275.31</v>
      </c>
      <c r="F555" s="56"/>
      <c r="G555" s="342">
        <f t="shared" si="82"/>
        <v>69.357945258716413</v>
      </c>
    </row>
    <row r="556" spans="1:7" s="152" customFormat="1" x14ac:dyDescent="0.25">
      <c r="A556" s="52" t="s">
        <v>141</v>
      </c>
      <c r="B556" s="59" t="s">
        <v>142</v>
      </c>
      <c r="C556" s="54"/>
      <c r="D556" s="55">
        <v>1800</v>
      </c>
      <c r="E556" s="55">
        <v>956.26</v>
      </c>
      <c r="F556" s="56"/>
      <c r="G556" s="342">
        <f t="shared" si="82"/>
        <v>53.125555555555557</v>
      </c>
    </row>
    <row r="557" spans="1:7" s="152" customFormat="1" x14ac:dyDescent="0.25">
      <c r="A557" s="52" t="s">
        <v>139</v>
      </c>
      <c r="B557" s="59" t="s">
        <v>140</v>
      </c>
      <c r="C557" s="54"/>
      <c r="D557" s="55">
        <v>657000</v>
      </c>
      <c r="E557" s="55">
        <v>1200000</v>
      </c>
      <c r="F557" s="56"/>
      <c r="G557" s="342">
        <f t="shared" si="82"/>
        <v>182.64840182648402</v>
      </c>
    </row>
    <row r="558" spans="1:7" s="152" customFormat="1" x14ac:dyDescent="0.25">
      <c r="A558" s="52" t="s">
        <v>175</v>
      </c>
      <c r="B558" s="59" t="s">
        <v>352</v>
      </c>
      <c r="C558" s="54"/>
      <c r="D558" s="55">
        <v>600000</v>
      </c>
      <c r="E558" s="55">
        <v>600000</v>
      </c>
      <c r="F558" s="56"/>
      <c r="G558" s="342">
        <f t="shared" si="82"/>
        <v>100</v>
      </c>
    </row>
    <row r="559" spans="1:7" s="15" customFormat="1" x14ac:dyDescent="0.25">
      <c r="A559" s="4">
        <v>4</v>
      </c>
      <c r="B559" s="75" t="s">
        <v>7</v>
      </c>
      <c r="C559" s="76"/>
      <c r="D559" s="5">
        <f>D560</f>
        <v>3060000</v>
      </c>
      <c r="E559" s="5">
        <f>E560</f>
        <v>3050231.57</v>
      </c>
      <c r="F559" s="77"/>
      <c r="G559" s="342">
        <f t="shared" si="82"/>
        <v>99.6807702614379</v>
      </c>
    </row>
    <row r="560" spans="1:7" s="15" customFormat="1" x14ac:dyDescent="0.25">
      <c r="A560" s="4">
        <v>42</v>
      </c>
      <c r="B560" s="75" t="s">
        <v>103</v>
      </c>
      <c r="C560" s="76"/>
      <c r="D560" s="5">
        <v>3060000</v>
      </c>
      <c r="E560" s="5">
        <f>E561</f>
        <v>3050231.57</v>
      </c>
      <c r="F560" s="77"/>
      <c r="G560" s="342">
        <f t="shared" si="82"/>
        <v>99.6807702614379</v>
      </c>
    </row>
    <row r="561" spans="1:94" s="15" customFormat="1" x14ac:dyDescent="0.25">
      <c r="A561" s="4">
        <v>421</v>
      </c>
      <c r="B561" s="75" t="s">
        <v>89</v>
      </c>
      <c r="C561" s="76"/>
      <c r="D561" s="5"/>
      <c r="E561" s="5">
        <f>E562</f>
        <v>3050231.57</v>
      </c>
      <c r="F561" s="77"/>
      <c r="G561" s="78"/>
    </row>
    <row r="562" spans="1:94" s="313" customFormat="1" x14ac:dyDescent="0.25">
      <c r="A562" s="307">
        <v>4212</v>
      </c>
      <c r="B562" s="308" t="s">
        <v>252</v>
      </c>
      <c r="C562" s="309"/>
      <c r="D562" s="310"/>
      <c r="E562" s="310">
        <v>3050231.57</v>
      </c>
      <c r="F562" s="311"/>
      <c r="G562" s="312"/>
    </row>
    <row r="563" spans="1:94" ht="30" customHeight="1" x14ac:dyDescent="0.25">
      <c r="A563" s="1" t="s">
        <v>177</v>
      </c>
      <c r="B563" s="368" t="s">
        <v>181</v>
      </c>
      <c r="C563" s="369"/>
      <c r="D563" s="2" t="s">
        <v>337</v>
      </c>
      <c r="E563" s="2" t="s">
        <v>341</v>
      </c>
      <c r="F563" s="368" t="s">
        <v>102</v>
      </c>
      <c r="G563" s="370"/>
    </row>
    <row r="564" spans="1:94" ht="14.25" customHeight="1" x14ac:dyDescent="0.25">
      <c r="A564" s="32">
        <v>1</v>
      </c>
      <c r="B564" s="371">
        <v>2</v>
      </c>
      <c r="C564" s="372"/>
      <c r="D564" s="32">
        <v>4</v>
      </c>
      <c r="E564" s="32">
        <v>5</v>
      </c>
      <c r="F564" s="371">
        <v>6</v>
      </c>
      <c r="G564" s="372"/>
    </row>
    <row r="565" spans="1:94" x14ac:dyDescent="0.25">
      <c r="A565" s="17"/>
      <c r="B565" s="130"/>
      <c r="C565" s="129"/>
      <c r="D565" s="5"/>
      <c r="E565" s="22"/>
      <c r="F565" s="77"/>
      <c r="G565" s="78"/>
    </row>
    <row r="566" spans="1:94" s="291" customFormat="1" x14ac:dyDescent="0.25">
      <c r="A566" s="292"/>
      <c r="B566" s="352" t="s">
        <v>307</v>
      </c>
      <c r="C566" s="377"/>
      <c r="D566" s="290">
        <f>D569</f>
        <v>60620</v>
      </c>
      <c r="E566" s="290">
        <f>E569</f>
        <v>60602.58</v>
      </c>
      <c r="F566" s="354">
        <f t="shared" ref="F566" si="83">E566/D566*100</f>
        <v>99.971263609369842</v>
      </c>
      <c r="G566" s="355"/>
    </row>
    <row r="567" spans="1:94" s="58" customFormat="1" x14ac:dyDescent="0.25">
      <c r="A567" s="245"/>
      <c r="B567" s="246" t="s">
        <v>258</v>
      </c>
      <c r="C567" s="60"/>
      <c r="D567" s="247">
        <v>60620</v>
      </c>
      <c r="E567" s="248">
        <f>E569</f>
        <v>60602.58</v>
      </c>
      <c r="F567" s="249"/>
      <c r="G567" s="250">
        <f>E567/D567*100</f>
        <v>99.971263609369842</v>
      </c>
    </row>
    <row r="568" spans="1:94" s="58" customFormat="1" x14ac:dyDescent="0.25">
      <c r="A568" s="52" t="s">
        <v>137</v>
      </c>
      <c r="B568" s="59" t="s">
        <v>136</v>
      </c>
      <c r="C568" s="60"/>
      <c r="D568" s="55">
        <v>60620</v>
      </c>
      <c r="E568" s="55">
        <v>60602.58</v>
      </c>
      <c r="F568" s="56"/>
      <c r="G568" s="57">
        <f>E568/D568*100</f>
        <v>99.971263609369842</v>
      </c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</row>
    <row r="569" spans="1:94" x14ac:dyDescent="0.25">
      <c r="A569" s="4">
        <v>3</v>
      </c>
      <c r="B569" s="360" t="s">
        <v>6</v>
      </c>
      <c r="C569" s="364"/>
      <c r="D569" s="5">
        <f>D570</f>
        <v>60620</v>
      </c>
      <c r="E569" s="5">
        <f>E570</f>
        <v>60602.58</v>
      </c>
      <c r="F569" s="362">
        <f t="shared" ref="F569" si="84">E569/D569*100</f>
        <v>99.971263609369842</v>
      </c>
      <c r="G569" s="363"/>
    </row>
    <row r="570" spans="1:94" x14ac:dyDescent="0.25">
      <c r="A570" s="4">
        <v>36</v>
      </c>
      <c r="B570" s="360" t="s">
        <v>105</v>
      </c>
      <c r="C570" s="364"/>
      <c r="D570" s="5">
        <v>60620</v>
      </c>
      <c r="E570" s="5">
        <f>+E571</f>
        <v>60602.58</v>
      </c>
      <c r="F570" s="362">
        <f>E570/D570*100</f>
        <v>99.971263609369842</v>
      </c>
      <c r="G570" s="363"/>
    </row>
    <row r="571" spans="1:94" x14ac:dyDescent="0.25">
      <c r="A571" s="4">
        <v>366</v>
      </c>
      <c r="B571" s="360" t="s">
        <v>126</v>
      </c>
      <c r="C571" s="364"/>
      <c r="D571" s="5"/>
      <c r="E571" s="5">
        <f>E572+E573</f>
        <v>60602.58</v>
      </c>
      <c r="F571" s="362"/>
      <c r="G571" s="363"/>
    </row>
    <row r="572" spans="1:94" ht="15.75" customHeight="1" x14ac:dyDescent="0.25">
      <c r="A572" s="17">
        <v>3661</v>
      </c>
      <c r="B572" s="414" t="s">
        <v>187</v>
      </c>
      <c r="C572" s="364"/>
      <c r="D572" s="18"/>
      <c r="E572" s="18">
        <v>36546.67</v>
      </c>
      <c r="F572" s="362"/>
      <c r="G572" s="363"/>
    </row>
    <row r="573" spans="1:94" ht="15.75" customHeight="1" x14ac:dyDescent="0.25">
      <c r="A573" s="17">
        <v>3662</v>
      </c>
      <c r="B573" s="336" t="s">
        <v>228</v>
      </c>
      <c r="C573" s="129"/>
      <c r="D573" s="18"/>
      <c r="E573" s="18">
        <v>24055.91</v>
      </c>
      <c r="F573" s="77"/>
      <c r="G573" s="78"/>
    </row>
    <row r="574" spans="1:94" x14ac:dyDescent="0.25">
      <c r="A574" s="17"/>
      <c r="B574" s="157"/>
      <c r="C574" s="129"/>
      <c r="D574" s="18"/>
      <c r="E574" s="18"/>
      <c r="F574" s="77"/>
      <c r="G574" s="78"/>
    </row>
    <row r="575" spans="1:94" s="291" customFormat="1" x14ac:dyDescent="0.25">
      <c r="A575" s="292"/>
      <c r="B575" s="352" t="s">
        <v>308</v>
      </c>
      <c r="C575" s="377"/>
      <c r="D575" s="290">
        <f>D578</f>
        <v>73000</v>
      </c>
      <c r="E575" s="290">
        <f>E578</f>
        <v>72580</v>
      </c>
      <c r="F575" s="354">
        <f>E575/D575*100</f>
        <v>99.424657534246577</v>
      </c>
      <c r="G575" s="355"/>
    </row>
    <row r="576" spans="1:94" s="58" customFormat="1" x14ac:dyDescent="0.25">
      <c r="A576" s="245"/>
      <c r="B576" s="246" t="s">
        <v>259</v>
      </c>
      <c r="C576" s="60"/>
      <c r="D576" s="247">
        <f>D578</f>
        <v>73000</v>
      </c>
      <c r="E576" s="248">
        <f>E578</f>
        <v>72580</v>
      </c>
      <c r="F576" s="249"/>
      <c r="G576" s="250">
        <f>E576/D576*100</f>
        <v>99.424657534246577</v>
      </c>
    </row>
    <row r="577" spans="1:94" s="58" customFormat="1" x14ac:dyDescent="0.25">
      <c r="A577" s="52" t="s">
        <v>137</v>
      </c>
      <c r="B577" s="59" t="s">
        <v>136</v>
      </c>
      <c r="C577" s="60"/>
      <c r="D577" s="55">
        <v>73000</v>
      </c>
      <c r="E577" s="55">
        <v>72580</v>
      </c>
      <c r="F577" s="56"/>
      <c r="G577" s="57">
        <f>E577/D577*100</f>
        <v>99.424657534246577</v>
      </c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</row>
    <row r="578" spans="1:94" x14ac:dyDescent="0.25">
      <c r="A578" s="4">
        <v>3</v>
      </c>
      <c r="B578" s="360" t="s">
        <v>6</v>
      </c>
      <c r="C578" s="361"/>
      <c r="D578" s="5">
        <f t="shared" ref="D578:E579" si="85">D579</f>
        <v>73000</v>
      </c>
      <c r="E578" s="5">
        <f t="shared" si="85"/>
        <v>72580</v>
      </c>
      <c r="F578" s="362">
        <f>E578/D578*100</f>
        <v>99.424657534246577</v>
      </c>
      <c r="G578" s="363"/>
    </row>
    <row r="579" spans="1:94" x14ac:dyDescent="0.25">
      <c r="A579" s="4">
        <v>37</v>
      </c>
      <c r="B579" s="360" t="s">
        <v>191</v>
      </c>
      <c r="C579" s="361"/>
      <c r="D579" s="5">
        <v>73000</v>
      </c>
      <c r="E579" s="5">
        <f t="shared" si="85"/>
        <v>72580</v>
      </c>
      <c r="F579" s="362">
        <f>E579/D579*100</f>
        <v>99.424657534246577</v>
      </c>
      <c r="G579" s="363"/>
    </row>
    <row r="580" spans="1:94" x14ac:dyDescent="0.25">
      <c r="A580" s="4">
        <v>372</v>
      </c>
      <c r="B580" s="360" t="s">
        <v>106</v>
      </c>
      <c r="C580" s="361"/>
      <c r="D580" s="5"/>
      <c r="E580" s="5">
        <f>E581</f>
        <v>72580</v>
      </c>
      <c r="F580" s="362"/>
      <c r="G580" s="363"/>
    </row>
    <row r="581" spans="1:94" x14ac:dyDescent="0.25">
      <c r="A581" s="6">
        <v>3721</v>
      </c>
      <c r="B581" s="380" t="s">
        <v>84</v>
      </c>
      <c r="C581" s="364"/>
      <c r="D581" s="7"/>
      <c r="E581" s="7">
        <v>72580</v>
      </c>
      <c r="F581" s="362"/>
      <c r="G581" s="363"/>
    </row>
    <row r="582" spans="1:94" x14ac:dyDescent="0.25">
      <c r="A582" s="251"/>
      <c r="B582" s="252"/>
      <c r="C582" s="253"/>
      <c r="D582" s="254"/>
      <c r="E582" s="254"/>
      <c r="F582" s="255"/>
      <c r="G582" s="256"/>
    </row>
    <row r="583" spans="1:94" s="191" customFormat="1" x14ac:dyDescent="0.25">
      <c r="A583" s="216"/>
      <c r="B583" s="383" t="s">
        <v>309</v>
      </c>
      <c r="C583" s="385"/>
      <c r="D583" s="217">
        <f>D584</f>
        <v>139000</v>
      </c>
      <c r="E583" s="217">
        <f>E584</f>
        <v>121453.81</v>
      </c>
      <c r="F583" s="381">
        <f t="shared" ref="F583" si="86">E583/D583*100</f>
        <v>87.376841726618707</v>
      </c>
      <c r="G583" s="382"/>
    </row>
    <row r="584" spans="1:94" s="291" customFormat="1" x14ac:dyDescent="0.25">
      <c r="A584" s="292"/>
      <c r="B584" s="293" t="s">
        <v>310</v>
      </c>
      <c r="C584" s="294"/>
      <c r="D584" s="290">
        <f>D587</f>
        <v>139000</v>
      </c>
      <c r="E584" s="290">
        <f>E587</f>
        <v>121453.81</v>
      </c>
      <c r="F584" s="295"/>
      <c r="G584" s="299">
        <f>E584/D584*100</f>
        <v>87.376841726618707</v>
      </c>
    </row>
    <row r="585" spans="1:94" s="58" customFormat="1" x14ac:dyDescent="0.25">
      <c r="A585" s="245"/>
      <c r="B585" s="246" t="s">
        <v>260</v>
      </c>
      <c r="C585" s="60"/>
      <c r="D585" s="247">
        <v>139000</v>
      </c>
      <c r="E585" s="248">
        <f>E587</f>
        <v>121453.81</v>
      </c>
      <c r="F585" s="249"/>
      <c r="G585" s="250">
        <f>E585/D585*100</f>
        <v>87.376841726618707</v>
      </c>
    </row>
    <row r="586" spans="1:94" s="58" customFormat="1" x14ac:dyDescent="0.25">
      <c r="A586" s="52" t="s">
        <v>137</v>
      </c>
      <c r="B586" s="59" t="s">
        <v>136</v>
      </c>
      <c r="C586" s="60"/>
      <c r="D586" s="55">
        <v>139000</v>
      </c>
      <c r="E586" s="55">
        <v>121453.81</v>
      </c>
      <c r="F586" s="56"/>
      <c r="G586" s="57">
        <f>E586/D586*100</f>
        <v>87.376841726618707</v>
      </c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</row>
    <row r="587" spans="1:94" x14ac:dyDescent="0.25">
      <c r="A587" s="4">
        <v>3</v>
      </c>
      <c r="B587" s="360" t="s">
        <v>6</v>
      </c>
      <c r="C587" s="361"/>
      <c r="D587" s="5">
        <f>D588+D592</f>
        <v>139000</v>
      </c>
      <c r="E587" s="5">
        <f>E588+E592</f>
        <v>121453.81</v>
      </c>
      <c r="F587" s="362">
        <f t="shared" ref="F587:F588" si="87">E587/D587*100</f>
        <v>87.376841726618707</v>
      </c>
      <c r="G587" s="363"/>
    </row>
    <row r="588" spans="1:94" x14ac:dyDescent="0.25">
      <c r="A588" s="4">
        <v>37</v>
      </c>
      <c r="B588" s="360" t="s">
        <v>112</v>
      </c>
      <c r="C588" s="361"/>
      <c r="D588" s="5">
        <v>134000</v>
      </c>
      <c r="E588" s="5">
        <f t="shared" ref="E588" si="88">E589</f>
        <v>116700.58</v>
      </c>
      <c r="F588" s="362">
        <f t="shared" si="87"/>
        <v>87.089985074626867</v>
      </c>
      <c r="G588" s="363"/>
    </row>
    <row r="589" spans="1:94" s="30" customFormat="1" x14ac:dyDescent="0.25">
      <c r="A589" s="4">
        <v>372</v>
      </c>
      <c r="B589" s="360" t="s">
        <v>106</v>
      </c>
      <c r="C589" s="361"/>
      <c r="D589" s="5"/>
      <c r="E589" s="5">
        <f>E590+E591</f>
        <v>116700.58</v>
      </c>
      <c r="F589" s="362"/>
      <c r="G589" s="363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</row>
    <row r="590" spans="1:94" s="30" customFormat="1" x14ac:dyDescent="0.25">
      <c r="A590" s="26">
        <v>3721</v>
      </c>
      <c r="B590" s="31" t="s">
        <v>125</v>
      </c>
      <c r="C590" s="27"/>
      <c r="D590" s="28"/>
      <c r="E590" s="28">
        <v>101451.85</v>
      </c>
      <c r="F590" s="29"/>
      <c r="G590" s="27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</row>
    <row r="591" spans="1:94" s="30" customFormat="1" x14ac:dyDescent="0.25">
      <c r="A591" s="26">
        <v>3722</v>
      </c>
      <c r="B591" s="94" t="s">
        <v>85</v>
      </c>
      <c r="C591" s="27"/>
      <c r="D591" s="28"/>
      <c r="E591" s="28">
        <v>15248.73</v>
      </c>
      <c r="F591" s="29"/>
      <c r="G591" s="27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</row>
    <row r="592" spans="1:94" x14ac:dyDescent="0.25">
      <c r="A592" s="4">
        <v>38</v>
      </c>
      <c r="B592" s="360" t="s">
        <v>86</v>
      </c>
      <c r="C592" s="364"/>
      <c r="D592" s="5">
        <v>5000</v>
      </c>
      <c r="E592" s="5">
        <f t="shared" ref="E592" si="89">E593</f>
        <v>4753.2299999999996</v>
      </c>
      <c r="F592" s="362">
        <f>E592/D592*100</f>
        <v>95.064599999999984</v>
      </c>
      <c r="G592" s="363"/>
    </row>
    <row r="593" spans="1:94" x14ac:dyDescent="0.25">
      <c r="A593" s="4">
        <v>381</v>
      </c>
      <c r="B593" s="360" t="s">
        <v>87</v>
      </c>
      <c r="C593" s="361"/>
      <c r="D593" s="5"/>
      <c r="E593" s="5">
        <f>E594</f>
        <v>4753.2299999999996</v>
      </c>
      <c r="F593" s="362"/>
      <c r="G593" s="363"/>
    </row>
    <row r="594" spans="1:94" x14ac:dyDescent="0.25">
      <c r="A594" s="19">
        <v>3811</v>
      </c>
      <c r="B594" s="428" t="s">
        <v>88</v>
      </c>
      <c r="C594" s="366"/>
      <c r="D594" s="20"/>
      <c r="E594" s="20">
        <v>4753.2299999999996</v>
      </c>
      <c r="F594" s="362"/>
      <c r="G594" s="363"/>
    </row>
    <row r="595" spans="1:94" x14ac:dyDescent="0.25">
      <c r="A595" s="19"/>
      <c r="B595" s="156"/>
      <c r="C595" s="126"/>
      <c r="D595" s="20"/>
      <c r="E595" s="20"/>
      <c r="F595" s="77"/>
      <c r="G595" s="78"/>
    </row>
    <row r="596" spans="1:94" ht="30" customHeight="1" x14ac:dyDescent="0.25">
      <c r="A596" s="1" t="s">
        <v>177</v>
      </c>
      <c r="B596" s="368" t="s">
        <v>181</v>
      </c>
      <c r="C596" s="369"/>
      <c r="D596" s="2" t="s">
        <v>337</v>
      </c>
      <c r="E596" s="2" t="s">
        <v>341</v>
      </c>
      <c r="F596" s="368" t="s">
        <v>102</v>
      </c>
      <c r="G596" s="370"/>
    </row>
    <row r="597" spans="1:94" ht="14.25" customHeight="1" x14ac:dyDescent="0.25">
      <c r="A597" s="32">
        <v>1</v>
      </c>
      <c r="B597" s="371">
        <v>2</v>
      </c>
      <c r="C597" s="372"/>
      <c r="D597" s="32">
        <v>4</v>
      </c>
      <c r="E597" s="32">
        <v>5</v>
      </c>
      <c r="F597" s="371">
        <v>6</v>
      </c>
      <c r="G597" s="372"/>
    </row>
    <row r="598" spans="1:94" ht="14.25" customHeight="1" x14ac:dyDescent="0.25">
      <c r="A598" s="32"/>
      <c r="B598" s="305"/>
      <c r="C598" s="306"/>
      <c r="D598" s="32"/>
      <c r="E598" s="32"/>
      <c r="F598" s="305"/>
      <c r="G598" s="306"/>
    </row>
    <row r="599" spans="1:94" s="191" customFormat="1" x14ac:dyDescent="0.25">
      <c r="A599" s="216"/>
      <c r="B599" s="383" t="s">
        <v>311</v>
      </c>
      <c r="C599" s="385"/>
      <c r="D599" s="217">
        <f>D600+D611</f>
        <v>51200</v>
      </c>
      <c r="E599" s="217">
        <f>E600+E611</f>
        <v>49888.49</v>
      </c>
      <c r="F599" s="381">
        <f t="shared" ref="F599:F600" si="90">E599/D599*100</f>
        <v>97.438457031249996</v>
      </c>
      <c r="G599" s="382"/>
    </row>
    <row r="600" spans="1:94" s="291" customFormat="1" x14ac:dyDescent="0.25">
      <c r="A600" s="292"/>
      <c r="B600" s="352" t="s">
        <v>312</v>
      </c>
      <c r="C600" s="353"/>
      <c r="D600" s="290">
        <f>D603</f>
        <v>6200</v>
      </c>
      <c r="E600" s="290">
        <f>E603</f>
        <v>4888.49</v>
      </c>
      <c r="F600" s="354">
        <f t="shared" si="90"/>
        <v>78.846612903225804</v>
      </c>
      <c r="G600" s="355"/>
    </row>
    <row r="601" spans="1:94" s="58" customFormat="1" x14ac:dyDescent="0.25">
      <c r="A601" s="245"/>
      <c r="B601" s="246" t="s">
        <v>261</v>
      </c>
      <c r="C601" s="60"/>
      <c r="D601" s="247">
        <v>6200</v>
      </c>
      <c r="E601" s="248">
        <f>E603</f>
        <v>4888.49</v>
      </c>
      <c r="F601" s="249"/>
      <c r="G601" s="250">
        <f>E601/D601*100</f>
        <v>78.846612903225804</v>
      </c>
    </row>
    <row r="602" spans="1:94" s="58" customFormat="1" x14ac:dyDescent="0.25">
      <c r="A602" s="52" t="s">
        <v>137</v>
      </c>
      <c r="B602" s="59" t="s">
        <v>136</v>
      </c>
      <c r="C602" s="60"/>
      <c r="D602" s="55">
        <v>6200</v>
      </c>
      <c r="E602" s="55">
        <v>4888.49</v>
      </c>
      <c r="F602" s="56"/>
      <c r="G602" s="57">
        <f>E602/D602*100</f>
        <v>78.846612903225804</v>
      </c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</row>
    <row r="603" spans="1:94" x14ac:dyDescent="0.25">
      <c r="A603" s="4">
        <v>3</v>
      </c>
      <c r="B603" s="360" t="s">
        <v>6</v>
      </c>
      <c r="C603" s="364"/>
      <c r="D603" s="5">
        <f>D604+D607</f>
        <v>6200</v>
      </c>
      <c r="E603" s="5">
        <f>E604+E607</f>
        <v>4888.49</v>
      </c>
      <c r="F603" s="362">
        <f t="shared" ref="F603:F604" si="91">E603/D603*100</f>
        <v>78.846612903225804</v>
      </c>
      <c r="G603" s="363"/>
    </row>
    <row r="604" spans="1:94" x14ac:dyDescent="0.25">
      <c r="A604" s="4">
        <v>32</v>
      </c>
      <c r="B604" s="360" t="s">
        <v>54</v>
      </c>
      <c r="C604" s="364"/>
      <c r="D604" s="5">
        <v>2000</v>
      </c>
      <c r="E604" s="5">
        <f>E605</f>
        <v>688.49</v>
      </c>
      <c r="F604" s="362">
        <f t="shared" si="91"/>
        <v>34.424500000000002</v>
      </c>
      <c r="G604" s="363"/>
    </row>
    <row r="605" spans="1:94" x14ac:dyDescent="0.25">
      <c r="A605" s="4">
        <v>329</v>
      </c>
      <c r="B605" s="360" t="s">
        <v>75</v>
      </c>
      <c r="C605" s="361"/>
      <c r="D605" s="5"/>
      <c r="E605" s="5">
        <f>E606</f>
        <v>688.49</v>
      </c>
      <c r="F605" s="362"/>
      <c r="G605" s="363"/>
    </row>
    <row r="606" spans="1:94" x14ac:dyDescent="0.25">
      <c r="A606" s="6">
        <v>3299</v>
      </c>
      <c r="B606" s="380" t="s">
        <v>75</v>
      </c>
      <c r="C606" s="364"/>
      <c r="D606" s="5"/>
      <c r="E606" s="21">
        <v>688.49</v>
      </c>
      <c r="F606" s="362"/>
      <c r="G606" s="363"/>
    </row>
    <row r="607" spans="1:94" x14ac:dyDescent="0.25">
      <c r="A607" s="4">
        <v>38</v>
      </c>
      <c r="B607" s="360" t="s">
        <v>86</v>
      </c>
      <c r="C607" s="364"/>
      <c r="D607" s="5">
        <v>4200</v>
      </c>
      <c r="E607" s="5">
        <f>E608</f>
        <v>4200</v>
      </c>
      <c r="F607" s="362">
        <f t="shared" ref="F607" si="92">E607/D607*100</f>
        <v>100</v>
      </c>
      <c r="G607" s="363"/>
    </row>
    <row r="608" spans="1:94" x14ac:dyDescent="0.25">
      <c r="A608" s="4">
        <v>381</v>
      </c>
      <c r="B608" s="360" t="s">
        <v>87</v>
      </c>
      <c r="C608" s="361"/>
      <c r="D608" s="5"/>
      <c r="E608" s="5">
        <f>E609</f>
        <v>4200</v>
      </c>
      <c r="F608" s="362"/>
      <c r="G608" s="363"/>
    </row>
    <row r="609" spans="1:94" x14ac:dyDescent="0.25">
      <c r="A609" s="6">
        <v>3811</v>
      </c>
      <c r="B609" s="380" t="s">
        <v>88</v>
      </c>
      <c r="C609" s="364"/>
      <c r="D609" s="5"/>
      <c r="E609" s="21">
        <v>4200</v>
      </c>
      <c r="F609" s="362"/>
      <c r="G609" s="363"/>
    </row>
    <row r="610" spans="1:94" x14ac:dyDescent="0.25">
      <c r="A610" s="6"/>
      <c r="B610" s="131"/>
      <c r="C610" s="129"/>
      <c r="D610" s="5"/>
      <c r="E610" s="21"/>
      <c r="F610" s="77"/>
      <c r="G610" s="78"/>
    </row>
    <row r="611" spans="1:94" s="291" customFormat="1" x14ac:dyDescent="0.25">
      <c r="A611" s="292"/>
      <c r="B611" s="352" t="s">
        <v>313</v>
      </c>
      <c r="C611" s="353"/>
      <c r="D611" s="290">
        <f>D614</f>
        <v>45000</v>
      </c>
      <c r="E611" s="290">
        <f>E614</f>
        <v>45000</v>
      </c>
      <c r="F611" s="354">
        <f t="shared" ref="F611" si="93">E611/D611*100</f>
        <v>100</v>
      </c>
      <c r="G611" s="355"/>
    </row>
    <row r="612" spans="1:94" s="58" customFormat="1" x14ac:dyDescent="0.25">
      <c r="A612" s="245"/>
      <c r="B612" s="246" t="s">
        <v>262</v>
      </c>
      <c r="C612" s="60"/>
      <c r="D612" s="247">
        <v>45000</v>
      </c>
      <c r="E612" s="248">
        <f>E614</f>
        <v>45000</v>
      </c>
      <c r="F612" s="249"/>
      <c r="G612" s="250">
        <f>E612/D612*100</f>
        <v>100</v>
      </c>
    </row>
    <row r="613" spans="1:94" s="58" customFormat="1" x14ac:dyDescent="0.25">
      <c r="A613" s="52" t="s">
        <v>137</v>
      </c>
      <c r="B613" s="59" t="s">
        <v>136</v>
      </c>
      <c r="C613" s="60"/>
      <c r="D613" s="55">
        <v>45000</v>
      </c>
      <c r="E613" s="55">
        <v>45000</v>
      </c>
      <c r="F613" s="56"/>
      <c r="G613" s="57">
        <f>E613/D613*100</f>
        <v>100</v>
      </c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</row>
    <row r="614" spans="1:94" x14ac:dyDescent="0.25">
      <c r="A614" s="4">
        <v>3</v>
      </c>
      <c r="B614" s="360" t="s">
        <v>6</v>
      </c>
      <c r="C614" s="364"/>
      <c r="D614" s="5">
        <f>D615</f>
        <v>45000</v>
      </c>
      <c r="E614" s="5">
        <f>E615</f>
        <v>45000</v>
      </c>
      <c r="F614" s="362">
        <f t="shared" ref="F614:F615" si="94">E614/D614*100</f>
        <v>100</v>
      </c>
      <c r="G614" s="363"/>
    </row>
    <row r="615" spans="1:94" x14ac:dyDescent="0.25">
      <c r="A615" s="4">
        <v>38</v>
      </c>
      <c r="B615" s="360" t="s">
        <v>86</v>
      </c>
      <c r="C615" s="364"/>
      <c r="D615" s="5">
        <v>45000</v>
      </c>
      <c r="E615" s="5">
        <f>E616</f>
        <v>45000</v>
      </c>
      <c r="F615" s="362">
        <f t="shared" si="94"/>
        <v>100</v>
      </c>
      <c r="G615" s="363"/>
    </row>
    <row r="616" spans="1:94" x14ac:dyDescent="0.25">
      <c r="A616" s="4">
        <v>381</v>
      </c>
      <c r="B616" s="360" t="s">
        <v>87</v>
      </c>
      <c r="C616" s="361"/>
      <c r="D616" s="5"/>
      <c r="E616" s="5">
        <f>E617</f>
        <v>45000</v>
      </c>
      <c r="F616" s="362"/>
      <c r="G616" s="363"/>
    </row>
    <row r="617" spans="1:94" x14ac:dyDescent="0.25">
      <c r="A617" s="6">
        <v>3811</v>
      </c>
      <c r="B617" s="380" t="s">
        <v>88</v>
      </c>
      <c r="C617" s="364"/>
      <c r="D617" s="5"/>
      <c r="E617" s="21">
        <v>45000</v>
      </c>
      <c r="F617" s="362"/>
      <c r="G617" s="363"/>
    </row>
    <row r="618" spans="1:94" x14ac:dyDescent="0.25">
      <c r="A618" s="33"/>
      <c r="B618" s="33"/>
      <c r="C618" s="33"/>
      <c r="D618" s="68"/>
      <c r="E618" s="73"/>
      <c r="F618" s="68"/>
      <c r="G618" s="68"/>
    </row>
    <row r="619" spans="1:94" x14ac:dyDescent="0.25">
      <c r="A619" s="33"/>
      <c r="B619" s="33"/>
      <c r="C619" s="33"/>
      <c r="D619" s="68"/>
      <c r="E619" s="73"/>
      <c r="F619" s="68"/>
      <c r="G619" s="68"/>
    </row>
    <row r="620" spans="1:94" ht="30" customHeight="1" x14ac:dyDescent="0.25">
      <c r="A620" s="1" t="s">
        <v>177</v>
      </c>
      <c r="B620" s="368" t="s">
        <v>181</v>
      </c>
      <c r="C620" s="369"/>
      <c r="D620" s="2" t="s">
        <v>337</v>
      </c>
      <c r="E620" s="2" t="s">
        <v>341</v>
      </c>
      <c r="F620" s="368" t="s">
        <v>102</v>
      </c>
      <c r="G620" s="370"/>
    </row>
    <row r="621" spans="1:94" ht="14.25" customHeight="1" x14ac:dyDescent="0.25">
      <c r="A621" s="32">
        <v>1</v>
      </c>
      <c r="B621" s="371">
        <v>2</v>
      </c>
      <c r="C621" s="372"/>
      <c r="D621" s="32">
        <v>4</v>
      </c>
      <c r="E621" s="32">
        <v>5</v>
      </c>
      <c r="F621" s="371">
        <v>6</v>
      </c>
      <c r="G621" s="372"/>
    </row>
    <row r="622" spans="1:94" ht="14.25" customHeight="1" x14ac:dyDescent="0.25">
      <c r="A622" s="32"/>
      <c r="B622" s="305"/>
      <c r="C622" s="306"/>
      <c r="D622" s="32"/>
      <c r="E622" s="32"/>
      <c r="F622" s="305"/>
      <c r="G622" s="306"/>
    </row>
    <row r="623" spans="1:94" s="191" customFormat="1" x14ac:dyDescent="0.25">
      <c r="A623" s="216"/>
      <c r="B623" s="383" t="s">
        <v>314</v>
      </c>
      <c r="C623" s="385"/>
      <c r="D623" s="217">
        <f>D624+D632+D640</f>
        <v>174400</v>
      </c>
      <c r="E623" s="217">
        <f>E624+E632+E640</f>
        <v>174400</v>
      </c>
      <c r="F623" s="381">
        <f t="shared" ref="F623:F624" si="95">E623/D623*100</f>
        <v>100</v>
      </c>
      <c r="G623" s="382"/>
    </row>
    <row r="624" spans="1:94" s="291" customFormat="1" x14ac:dyDescent="0.25">
      <c r="A624" s="292"/>
      <c r="B624" s="352" t="s">
        <v>315</v>
      </c>
      <c r="C624" s="377"/>
      <c r="D624" s="290">
        <f>D627</f>
        <v>17600</v>
      </c>
      <c r="E624" s="290">
        <f>E627</f>
        <v>17600</v>
      </c>
      <c r="F624" s="354">
        <f t="shared" si="95"/>
        <v>100</v>
      </c>
      <c r="G624" s="355"/>
    </row>
    <row r="625" spans="1:94" s="58" customFormat="1" x14ac:dyDescent="0.25">
      <c r="A625" s="245"/>
      <c r="B625" s="246" t="s">
        <v>263</v>
      </c>
      <c r="C625" s="60"/>
      <c r="D625" s="247">
        <f>D627</f>
        <v>17600</v>
      </c>
      <c r="E625" s="248">
        <f>E627</f>
        <v>17600</v>
      </c>
      <c r="F625" s="249"/>
      <c r="G625" s="250">
        <f>E625/D625*100</f>
        <v>100</v>
      </c>
    </row>
    <row r="626" spans="1:94" s="58" customFormat="1" x14ac:dyDescent="0.25">
      <c r="A626" s="52" t="s">
        <v>137</v>
      </c>
      <c r="B626" s="59" t="s">
        <v>136</v>
      </c>
      <c r="C626" s="60"/>
      <c r="D626" s="55">
        <v>17600</v>
      </c>
      <c r="E626" s="55">
        <v>17600</v>
      </c>
      <c r="F626" s="56"/>
      <c r="G626" s="57">
        <f>E626/D626*100</f>
        <v>100</v>
      </c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</row>
    <row r="627" spans="1:94" x14ac:dyDescent="0.25">
      <c r="A627" s="4">
        <v>3</v>
      </c>
      <c r="B627" s="360" t="s">
        <v>6</v>
      </c>
      <c r="C627" s="361"/>
      <c r="D627" s="5">
        <f t="shared" ref="D627:E627" si="96">D628</f>
        <v>17600</v>
      </c>
      <c r="E627" s="5">
        <f t="shared" si="96"/>
        <v>17600</v>
      </c>
      <c r="F627" s="362">
        <f t="shared" ref="F627:F628" si="97">E627/D627*100</f>
        <v>100</v>
      </c>
      <c r="G627" s="363"/>
    </row>
    <row r="628" spans="1:94" x14ac:dyDescent="0.25">
      <c r="A628" s="4">
        <v>38</v>
      </c>
      <c r="B628" s="360" t="s">
        <v>86</v>
      </c>
      <c r="C628" s="361"/>
      <c r="D628" s="5">
        <v>17600</v>
      </c>
      <c r="E628" s="5">
        <f>E629</f>
        <v>17600</v>
      </c>
      <c r="F628" s="362">
        <f t="shared" si="97"/>
        <v>100</v>
      </c>
      <c r="G628" s="363"/>
    </row>
    <row r="629" spans="1:94" x14ac:dyDescent="0.25">
      <c r="A629" s="4">
        <v>381</v>
      </c>
      <c r="B629" s="360" t="s">
        <v>87</v>
      </c>
      <c r="C629" s="361"/>
      <c r="D629" s="5"/>
      <c r="E629" s="5">
        <f>E630</f>
        <v>17600</v>
      </c>
      <c r="F629" s="362"/>
      <c r="G629" s="363"/>
    </row>
    <row r="630" spans="1:94" x14ac:dyDescent="0.25">
      <c r="A630" s="6">
        <v>3811</v>
      </c>
      <c r="B630" s="380" t="s">
        <v>88</v>
      </c>
      <c r="C630" s="364"/>
      <c r="D630" s="7"/>
      <c r="E630" s="7">
        <v>17600</v>
      </c>
      <c r="F630" s="362"/>
      <c r="G630" s="363"/>
    </row>
    <row r="631" spans="1:94" x14ac:dyDescent="0.25">
      <c r="A631" s="6"/>
      <c r="B631" s="131"/>
      <c r="C631" s="129"/>
      <c r="D631" s="7"/>
      <c r="E631" s="7"/>
      <c r="F631" s="77"/>
      <c r="G631" s="78"/>
    </row>
    <row r="632" spans="1:94" s="291" customFormat="1" x14ac:dyDescent="0.25">
      <c r="A632" s="292"/>
      <c r="B632" s="352" t="s">
        <v>316</v>
      </c>
      <c r="C632" s="353"/>
      <c r="D632" s="290">
        <f>D635</f>
        <v>108100</v>
      </c>
      <c r="E632" s="290">
        <f>E635</f>
        <v>108100</v>
      </c>
      <c r="F632" s="354">
        <f>E632/D632*100</f>
        <v>100</v>
      </c>
      <c r="G632" s="355"/>
    </row>
    <row r="633" spans="1:94" s="58" customFormat="1" x14ac:dyDescent="0.25">
      <c r="A633" s="245"/>
      <c r="B633" s="246" t="s">
        <v>264</v>
      </c>
      <c r="C633" s="60"/>
      <c r="D633" s="247">
        <f>D635</f>
        <v>108100</v>
      </c>
      <c r="E633" s="248">
        <f>E635</f>
        <v>108100</v>
      </c>
      <c r="F633" s="249"/>
      <c r="G633" s="250">
        <f>E633/D633*100</f>
        <v>100</v>
      </c>
    </row>
    <row r="634" spans="1:94" s="58" customFormat="1" x14ac:dyDescent="0.25">
      <c r="A634" s="52" t="s">
        <v>137</v>
      </c>
      <c r="B634" s="59" t="s">
        <v>136</v>
      </c>
      <c r="C634" s="60"/>
      <c r="D634" s="55">
        <v>108100</v>
      </c>
      <c r="E634" s="55">
        <v>108100</v>
      </c>
      <c r="F634" s="56"/>
      <c r="G634" s="57">
        <f>E634/D634*100</f>
        <v>100</v>
      </c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</row>
    <row r="635" spans="1:94" x14ac:dyDescent="0.25">
      <c r="A635" s="4">
        <v>3</v>
      </c>
      <c r="B635" s="360" t="s">
        <v>6</v>
      </c>
      <c r="C635" s="364"/>
      <c r="D635" s="5">
        <f t="shared" ref="D635:E635" si="98">D636</f>
        <v>108100</v>
      </c>
      <c r="E635" s="5">
        <f t="shared" si="98"/>
        <v>108100</v>
      </c>
      <c r="F635" s="362">
        <f>E635/D635*100</f>
        <v>100</v>
      </c>
      <c r="G635" s="363"/>
    </row>
    <row r="636" spans="1:94" x14ac:dyDescent="0.25">
      <c r="A636" s="4">
        <v>38</v>
      </c>
      <c r="B636" s="360" t="s">
        <v>86</v>
      </c>
      <c r="C636" s="364"/>
      <c r="D636" s="5">
        <v>108100</v>
      </c>
      <c r="E636" s="5">
        <f>E637</f>
        <v>108100</v>
      </c>
      <c r="F636" s="362">
        <f>E636/D636*100</f>
        <v>100</v>
      </c>
      <c r="G636" s="363"/>
    </row>
    <row r="637" spans="1:94" x14ac:dyDescent="0.25">
      <c r="A637" s="4">
        <v>381</v>
      </c>
      <c r="B637" s="360" t="s">
        <v>87</v>
      </c>
      <c r="C637" s="364"/>
      <c r="D637" s="5"/>
      <c r="E637" s="5">
        <f>E638</f>
        <v>108100</v>
      </c>
      <c r="F637" s="362"/>
      <c r="G637" s="363"/>
    </row>
    <row r="638" spans="1:94" x14ac:dyDescent="0.25">
      <c r="A638" s="6">
        <v>3811</v>
      </c>
      <c r="B638" s="380" t="s">
        <v>88</v>
      </c>
      <c r="C638" s="364"/>
      <c r="D638" s="5"/>
      <c r="E638" s="21">
        <v>108100</v>
      </c>
      <c r="F638" s="362"/>
      <c r="G638" s="363"/>
    </row>
    <row r="639" spans="1:94" x14ac:dyDescent="0.25">
      <c r="A639" s="33"/>
      <c r="B639" s="33"/>
      <c r="C639" s="33"/>
      <c r="D639" s="68"/>
      <c r="E639" s="73"/>
      <c r="F639" s="68"/>
      <c r="G639" s="68"/>
    </row>
    <row r="640" spans="1:94" s="291" customFormat="1" x14ac:dyDescent="0.25">
      <c r="A640" s="292"/>
      <c r="B640" s="352" t="s">
        <v>317</v>
      </c>
      <c r="C640" s="377"/>
      <c r="D640" s="290">
        <f>D643</f>
        <v>48700</v>
      </c>
      <c r="E640" s="290">
        <f>E643</f>
        <v>48700</v>
      </c>
      <c r="F640" s="354">
        <f>E640/D640*100</f>
        <v>100</v>
      </c>
      <c r="G640" s="355"/>
    </row>
    <row r="641" spans="1:94" s="58" customFormat="1" x14ac:dyDescent="0.25">
      <c r="A641" s="245"/>
      <c r="B641" s="246" t="s">
        <v>353</v>
      </c>
      <c r="C641" s="60"/>
      <c r="D641" s="247">
        <v>48700</v>
      </c>
      <c r="E641" s="248">
        <f>E643</f>
        <v>48700</v>
      </c>
      <c r="F641" s="249"/>
      <c r="G641" s="250">
        <f>E641/D641*100</f>
        <v>100</v>
      </c>
    </row>
    <row r="642" spans="1:94" s="58" customFormat="1" x14ac:dyDescent="0.25">
      <c r="A642" s="52" t="s">
        <v>137</v>
      </c>
      <c r="B642" s="59" t="s">
        <v>136</v>
      </c>
      <c r="C642" s="60"/>
      <c r="D642" s="55">
        <v>48700</v>
      </c>
      <c r="E642" s="55">
        <v>48700</v>
      </c>
      <c r="F642" s="56"/>
      <c r="G642" s="57">
        <f>E642/D642*100</f>
        <v>100</v>
      </c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</row>
    <row r="643" spans="1:94" x14ac:dyDescent="0.25">
      <c r="A643" s="4">
        <v>3</v>
      </c>
      <c r="B643" s="360" t="s">
        <v>6</v>
      </c>
      <c r="C643" s="361"/>
      <c r="D643" s="5">
        <f t="shared" ref="D643:E644" si="99">D644</f>
        <v>48700</v>
      </c>
      <c r="E643" s="5">
        <f t="shared" si="99"/>
        <v>48700</v>
      </c>
      <c r="F643" s="362">
        <f>E643/D643*100</f>
        <v>100</v>
      </c>
      <c r="G643" s="363"/>
    </row>
    <row r="644" spans="1:94" x14ac:dyDescent="0.25">
      <c r="A644" s="4">
        <v>38</v>
      </c>
      <c r="B644" s="360" t="s">
        <v>86</v>
      </c>
      <c r="C644" s="361"/>
      <c r="D644" s="5">
        <v>48700</v>
      </c>
      <c r="E644" s="5">
        <f t="shared" si="99"/>
        <v>48700</v>
      </c>
      <c r="F644" s="362">
        <f>E644/D644*100</f>
        <v>100</v>
      </c>
      <c r="G644" s="363"/>
    </row>
    <row r="645" spans="1:94" x14ac:dyDescent="0.25">
      <c r="A645" s="4">
        <v>381</v>
      </c>
      <c r="B645" s="360" t="s">
        <v>87</v>
      </c>
      <c r="C645" s="364"/>
      <c r="D645" s="5"/>
      <c r="E645" s="5">
        <f>E646</f>
        <v>48700</v>
      </c>
      <c r="F645" s="362"/>
      <c r="G645" s="363"/>
    </row>
    <row r="646" spans="1:94" x14ac:dyDescent="0.25">
      <c r="A646" s="19">
        <v>3811</v>
      </c>
      <c r="B646" s="367" t="s">
        <v>88</v>
      </c>
      <c r="C646" s="366"/>
      <c r="D646" s="20"/>
      <c r="E646" s="20">
        <v>48700</v>
      </c>
      <c r="F646" s="362"/>
      <c r="G646" s="363"/>
    </row>
    <row r="647" spans="1:94" x14ac:dyDescent="0.25">
      <c r="A647" s="19"/>
      <c r="B647" s="125"/>
      <c r="C647" s="126"/>
      <c r="D647" s="20"/>
      <c r="E647" s="20"/>
      <c r="F647" s="77"/>
      <c r="G647" s="78"/>
    </row>
    <row r="648" spans="1:94" x14ac:dyDescent="0.25">
      <c r="A648" s="19"/>
      <c r="B648" s="125"/>
      <c r="C648" s="126"/>
      <c r="D648" s="20"/>
      <c r="E648" s="20"/>
      <c r="F648" s="77"/>
      <c r="G648" s="78"/>
    </row>
    <row r="649" spans="1:94" ht="30" customHeight="1" x14ac:dyDescent="0.25">
      <c r="A649" s="1" t="s">
        <v>177</v>
      </c>
      <c r="B649" s="368" t="s">
        <v>181</v>
      </c>
      <c r="C649" s="369"/>
      <c r="D649" s="2" t="s">
        <v>337</v>
      </c>
      <c r="E649" s="2" t="s">
        <v>341</v>
      </c>
      <c r="F649" s="368" t="s">
        <v>102</v>
      </c>
      <c r="G649" s="370"/>
    </row>
    <row r="650" spans="1:94" ht="14.25" customHeight="1" x14ac:dyDescent="0.25">
      <c r="A650" s="32">
        <v>1</v>
      </c>
      <c r="B650" s="371">
        <v>2</v>
      </c>
      <c r="C650" s="372"/>
      <c r="D650" s="32">
        <v>4</v>
      </c>
      <c r="E650" s="32">
        <v>5</v>
      </c>
      <c r="F650" s="371">
        <v>6</v>
      </c>
      <c r="G650" s="372"/>
    </row>
    <row r="651" spans="1:94" ht="14.25" customHeight="1" x14ac:dyDescent="0.25">
      <c r="A651" s="32"/>
      <c r="B651" s="305"/>
      <c r="C651" s="306"/>
      <c r="D651" s="32"/>
      <c r="E651" s="32"/>
      <c r="F651" s="305"/>
      <c r="G651" s="306"/>
    </row>
    <row r="652" spans="1:94" s="225" customFormat="1" x14ac:dyDescent="0.25">
      <c r="A652" s="223"/>
      <c r="B652" s="375" t="s">
        <v>130</v>
      </c>
      <c r="C652" s="376"/>
      <c r="D652" s="224">
        <f>D653</f>
        <v>835000</v>
      </c>
      <c r="E652" s="224">
        <f>E653</f>
        <v>396461.86</v>
      </c>
      <c r="F652" s="438">
        <f>E652/D652*100</f>
        <v>47.480462275449099</v>
      </c>
      <c r="G652" s="439"/>
    </row>
    <row r="653" spans="1:94" s="197" customFormat="1" x14ac:dyDescent="0.25">
      <c r="A653" s="213"/>
      <c r="B653" s="373" t="s">
        <v>131</v>
      </c>
      <c r="C653" s="374"/>
      <c r="D653" s="214">
        <f>D654+D731</f>
        <v>835000</v>
      </c>
      <c r="E653" s="214">
        <f>E654+E731</f>
        <v>396461.86</v>
      </c>
      <c r="F653" s="378">
        <f>E653/D653*100</f>
        <v>47.480462275449099</v>
      </c>
      <c r="G653" s="379"/>
    </row>
    <row r="654" spans="1:94" s="191" customFormat="1" x14ac:dyDescent="0.25">
      <c r="A654" s="216"/>
      <c r="B654" s="383" t="s">
        <v>319</v>
      </c>
      <c r="C654" s="384"/>
      <c r="D654" s="217">
        <f>D655+D663+D671+D684+D695+D703+D715+D723</f>
        <v>277000</v>
      </c>
      <c r="E654" s="217">
        <f>E655+E663+E671+E684+E695+E703+E715+E723</f>
        <v>195415.91999999998</v>
      </c>
      <c r="F654" s="381">
        <f>E654/D654*100</f>
        <v>70.547263537906133</v>
      </c>
      <c r="G654" s="382"/>
    </row>
    <row r="655" spans="1:94" s="291" customFormat="1" x14ac:dyDescent="0.25">
      <c r="A655" s="292"/>
      <c r="B655" s="352" t="s">
        <v>320</v>
      </c>
      <c r="C655" s="377"/>
      <c r="D655" s="290">
        <f>D658</f>
        <v>63000</v>
      </c>
      <c r="E655" s="290">
        <f>E658</f>
        <v>24459.7</v>
      </c>
      <c r="F655" s="354">
        <f>E655/D655*100</f>
        <v>38.824920634920637</v>
      </c>
      <c r="G655" s="355"/>
    </row>
    <row r="656" spans="1:94" s="58" customFormat="1" x14ac:dyDescent="0.25">
      <c r="A656" s="245"/>
      <c r="B656" s="246" t="s">
        <v>265</v>
      </c>
      <c r="C656" s="60"/>
      <c r="D656" s="247">
        <v>63000</v>
      </c>
      <c r="E656" s="248">
        <f>E658</f>
        <v>24459.7</v>
      </c>
      <c r="F656" s="249"/>
      <c r="G656" s="250">
        <f>E656/D656*100</f>
        <v>38.824920634920637</v>
      </c>
    </row>
    <row r="657" spans="1:94" s="58" customFormat="1" x14ac:dyDescent="0.25">
      <c r="A657" s="52" t="s">
        <v>141</v>
      </c>
      <c r="B657" s="59" t="s">
        <v>142</v>
      </c>
      <c r="C657" s="60"/>
      <c r="D657" s="55">
        <v>63000</v>
      </c>
      <c r="E657" s="55">
        <v>24459.7</v>
      </c>
      <c r="F657" s="56"/>
      <c r="G657" s="57">
        <f t="shared" ref="G657" si="100">E657/D657*100</f>
        <v>38.824920634920637</v>
      </c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</row>
    <row r="658" spans="1:94" x14ac:dyDescent="0.25">
      <c r="A658" s="4">
        <v>3</v>
      </c>
      <c r="B658" s="360" t="s">
        <v>6</v>
      </c>
      <c r="C658" s="361"/>
      <c r="D658" s="5">
        <f>D659</f>
        <v>63000</v>
      </c>
      <c r="E658" s="5">
        <f>E659</f>
        <v>24459.7</v>
      </c>
      <c r="F658" s="362">
        <f>E658/D658*100</f>
        <v>38.824920634920637</v>
      </c>
      <c r="G658" s="363"/>
    </row>
    <row r="659" spans="1:94" x14ac:dyDescent="0.25">
      <c r="A659" s="4">
        <v>32</v>
      </c>
      <c r="B659" s="360" t="s">
        <v>54</v>
      </c>
      <c r="C659" s="364"/>
      <c r="D659" s="5">
        <v>63000</v>
      </c>
      <c r="E659" s="5">
        <f>E660</f>
        <v>24459.7</v>
      </c>
      <c r="F659" s="362">
        <f>E659/D659*100</f>
        <v>38.824920634920637</v>
      </c>
      <c r="G659" s="363"/>
    </row>
    <row r="660" spans="1:94" s="98" customFormat="1" x14ac:dyDescent="0.25">
      <c r="A660" s="99">
        <v>323</v>
      </c>
      <c r="B660" s="356" t="s">
        <v>66</v>
      </c>
      <c r="C660" s="357"/>
      <c r="D660" s="100"/>
      <c r="E660" s="100">
        <f>+E661</f>
        <v>24459.7</v>
      </c>
      <c r="F660" s="358"/>
      <c r="G660" s="359"/>
    </row>
    <row r="661" spans="1:94" x14ac:dyDescent="0.25">
      <c r="A661" s="6">
        <v>3232</v>
      </c>
      <c r="B661" s="380" t="s">
        <v>68</v>
      </c>
      <c r="C661" s="364"/>
      <c r="D661" s="5"/>
      <c r="E661" s="21">
        <v>24459.7</v>
      </c>
      <c r="F661" s="362"/>
      <c r="G661" s="363"/>
    </row>
    <row r="662" spans="1:94" x14ac:dyDescent="0.25">
      <c r="A662" s="33"/>
      <c r="B662" s="33"/>
      <c r="C662" s="33"/>
      <c r="D662" s="68"/>
      <c r="E662" s="73"/>
      <c r="F662" s="68"/>
      <c r="G662" s="68"/>
    </row>
    <row r="663" spans="1:94" s="291" customFormat="1" x14ac:dyDescent="0.25">
      <c r="A663" s="292"/>
      <c r="B663" s="352" t="s">
        <v>321</v>
      </c>
      <c r="C663" s="377"/>
      <c r="D663" s="290">
        <f>D666</f>
        <v>5000</v>
      </c>
      <c r="E663" s="290">
        <f>E666</f>
        <v>2187.5</v>
      </c>
      <c r="F663" s="354">
        <f>E663/D663*100</f>
        <v>43.75</v>
      </c>
      <c r="G663" s="355"/>
    </row>
    <row r="664" spans="1:94" s="58" customFormat="1" x14ac:dyDescent="0.25">
      <c r="A664" s="245"/>
      <c r="B664" s="246" t="s">
        <v>322</v>
      </c>
      <c r="C664" s="60"/>
      <c r="D664" s="247">
        <f>D666</f>
        <v>5000</v>
      </c>
      <c r="E664" s="248">
        <f>E666</f>
        <v>2187.5</v>
      </c>
      <c r="F664" s="249"/>
      <c r="G664" s="250">
        <f>E664/D664*100</f>
        <v>43.75</v>
      </c>
    </row>
    <row r="665" spans="1:94" s="58" customFormat="1" x14ac:dyDescent="0.25">
      <c r="A665" s="52" t="s">
        <v>141</v>
      </c>
      <c r="B665" s="59" t="s">
        <v>142</v>
      </c>
      <c r="C665" s="54"/>
      <c r="D665" s="55">
        <v>5000</v>
      </c>
      <c r="E665" s="55">
        <v>2187.5</v>
      </c>
      <c r="F665" s="56"/>
      <c r="G665" s="57"/>
    </row>
    <row r="666" spans="1:94" x14ac:dyDescent="0.25">
      <c r="A666" s="4">
        <v>3</v>
      </c>
      <c r="B666" s="360" t="s">
        <v>6</v>
      </c>
      <c r="C666" s="361"/>
      <c r="D666" s="5">
        <f>D667</f>
        <v>5000</v>
      </c>
      <c r="E666" s="5">
        <f>E667</f>
        <v>2187.5</v>
      </c>
      <c r="F666" s="362">
        <f>E666/D666*100</f>
        <v>43.75</v>
      </c>
      <c r="G666" s="363"/>
    </row>
    <row r="667" spans="1:94" x14ac:dyDescent="0.25">
      <c r="A667" s="4">
        <v>32</v>
      </c>
      <c r="B667" s="360" t="s">
        <v>54</v>
      </c>
      <c r="C667" s="364"/>
      <c r="D667" s="5">
        <v>5000</v>
      </c>
      <c r="E667" s="5">
        <f>+E668</f>
        <v>2187.5</v>
      </c>
      <c r="F667" s="362">
        <f>E667/D667*100</f>
        <v>43.75</v>
      </c>
      <c r="G667" s="363"/>
    </row>
    <row r="668" spans="1:94" s="98" customFormat="1" x14ac:dyDescent="0.25">
      <c r="A668" s="99">
        <v>323</v>
      </c>
      <c r="B668" s="356" t="s">
        <v>66</v>
      </c>
      <c r="C668" s="357"/>
      <c r="D668" s="100"/>
      <c r="E668" s="100">
        <f>E669</f>
        <v>2187.5</v>
      </c>
      <c r="F668" s="358"/>
      <c r="G668" s="359"/>
    </row>
    <row r="669" spans="1:94" s="34" customFormat="1" x14ac:dyDescent="0.25">
      <c r="A669" s="138">
        <v>3232</v>
      </c>
      <c r="B669" s="139" t="s">
        <v>68</v>
      </c>
      <c r="C669" s="140"/>
      <c r="D669" s="96"/>
      <c r="E669" s="96">
        <v>2187.5</v>
      </c>
      <c r="F669" s="141"/>
      <c r="G669" s="142"/>
    </row>
    <row r="670" spans="1:94" s="98" customFormat="1" x14ac:dyDescent="0.25">
      <c r="A670" s="99"/>
      <c r="B670" s="114"/>
      <c r="C670" s="117"/>
      <c r="D670" s="100"/>
      <c r="E670" s="100"/>
      <c r="F670" s="115"/>
      <c r="G670" s="116"/>
    </row>
    <row r="671" spans="1:94" s="291" customFormat="1" x14ac:dyDescent="0.25">
      <c r="A671" s="292"/>
      <c r="B671" s="352" t="s">
        <v>323</v>
      </c>
      <c r="C671" s="377"/>
      <c r="D671" s="290">
        <f>D674</f>
        <v>30000</v>
      </c>
      <c r="E671" s="290">
        <f>E674</f>
        <v>26194</v>
      </c>
      <c r="F671" s="354">
        <f>E671/D671*100</f>
        <v>87.313333333333333</v>
      </c>
      <c r="G671" s="355"/>
    </row>
    <row r="672" spans="1:94" s="58" customFormat="1" x14ac:dyDescent="0.25">
      <c r="A672" s="245"/>
      <c r="B672" s="246" t="s">
        <v>266</v>
      </c>
      <c r="C672" s="60"/>
      <c r="D672" s="247">
        <f>D674</f>
        <v>30000</v>
      </c>
      <c r="E672" s="248">
        <f>E674</f>
        <v>26194</v>
      </c>
      <c r="F672" s="249"/>
      <c r="G672" s="250">
        <f>E672/D672*100</f>
        <v>87.313333333333333</v>
      </c>
    </row>
    <row r="673" spans="1:94" s="58" customFormat="1" x14ac:dyDescent="0.25">
      <c r="A673" s="52" t="s">
        <v>141</v>
      </c>
      <c r="B673" s="59" t="s">
        <v>142</v>
      </c>
      <c r="C673" s="60"/>
      <c r="D673" s="55">
        <v>30000</v>
      </c>
      <c r="E673" s="55">
        <v>26194</v>
      </c>
      <c r="F673" s="56"/>
      <c r="G673" s="57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</row>
    <row r="674" spans="1:94" x14ac:dyDescent="0.25">
      <c r="A674" s="4">
        <v>3</v>
      </c>
      <c r="B674" s="360" t="s">
        <v>6</v>
      </c>
      <c r="C674" s="361"/>
      <c r="D674" s="5">
        <f>D675</f>
        <v>30000</v>
      </c>
      <c r="E674" s="5">
        <f>E675</f>
        <v>26194</v>
      </c>
      <c r="F674" s="362">
        <f>E674/D674*100</f>
        <v>87.313333333333333</v>
      </c>
      <c r="G674" s="363"/>
    </row>
    <row r="675" spans="1:94" x14ac:dyDescent="0.25">
      <c r="A675" s="4">
        <v>32</v>
      </c>
      <c r="B675" s="360" t="s">
        <v>54</v>
      </c>
      <c r="C675" s="364"/>
      <c r="D675" s="5">
        <v>30000</v>
      </c>
      <c r="E675" s="5">
        <f>E678+E676</f>
        <v>26194</v>
      </c>
      <c r="F675" s="362">
        <f t="shared" ref="F675" si="101">E675/D675*100</f>
        <v>87.313333333333333</v>
      </c>
      <c r="G675" s="363"/>
    </row>
    <row r="676" spans="1:94" s="98" customFormat="1" x14ac:dyDescent="0.25">
      <c r="A676" s="99">
        <v>322</v>
      </c>
      <c r="B676" s="356" t="s">
        <v>60</v>
      </c>
      <c r="C676" s="357"/>
      <c r="D676" s="100"/>
      <c r="E676" s="100">
        <f>E677</f>
        <v>19569</v>
      </c>
      <c r="F676" s="358"/>
      <c r="G676" s="359"/>
    </row>
    <row r="677" spans="1:94" s="34" customFormat="1" x14ac:dyDescent="0.25">
      <c r="A677" s="138">
        <v>3223</v>
      </c>
      <c r="B677" s="139" t="s">
        <v>62</v>
      </c>
      <c r="C677" s="140"/>
      <c r="D677" s="96"/>
      <c r="E677" s="96">
        <v>19569</v>
      </c>
      <c r="F677" s="141"/>
      <c r="G677" s="142"/>
    </row>
    <row r="678" spans="1:94" s="98" customFormat="1" x14ac:dyDescent="0.25">
      <c r="A678" s="99">
        <v>323</v>
      </c>
      <c r="B678" s="356" t="s">
        <v>66</v>
      </c>
      <c r="C678" s="357"/>
      <c r="D678" s="100"/>
      <c r="E678" s="100">
        <f>E679</f>
        <v>6625</v>
      </c>
      <c r="F678" s="362"/>
      <c r="G678" s="363"/>
    </row>
    <row r="679" spans="1:94" s="34" customFormat="1" x14ac:dyDescent="0.25">
      <c r="A679" s="163">
        <v>3232</v>
      </c>
      <c r="B679" s="164" t="s">
        <v>68</v>
      </c>
      <c r="C679" s="165"/>
      <c r="D679" s="166"/>
      <c r="E679" s="166">
        <v>6625</v>
      </c>
      <c r="F679" s="167"/>
      <c r="G679" s="168"/>
    </row>
    <row r="680" spans="1:94" s="34" customFormat="1" x14ac:dyDescent="0.25">
      <c r="A680" s="163"/>
      <c r="B680" s="164"/>
      <c r="C680" s="165"/>
      <c r="D680" s="166"/>
      <c r="E680" s="166"/>
      <c r="F680" s="167"/>
      <c r="G680" s="168"/>
    </row>
    <row r="681" spans="1:94" ht="30" customHeight="1" x14ac:dyDescent="0.25">
      <c r="A681" s="1" t="s">
        <v>177</v>
      </c>
      <c r="B681" s="368" t="s">
        <v>181</v>
      </c>
      <c r="C681" s="369"/>
      <c r="D681" s="2" t="s">
        <v>337</v>
      </c>
      <c r="E681" s="2" t="s">
        <v>341</v>
      </c>
      <c r="F681" s="368" t="s">
        <v>102</v>
      </c>
      <c r="G681" s="370"/>
    </row>
    <row r="682" spans="1:94" ht="14.25" customHeight="1" x14ac:dyDescent="0.25">
      <c r="A682" s="32">
        <v>1</v>
      </c>
      <c r="B682" s="371">
        <v>2</v>
      </c>
      <c r="C682" s="372"/>
      <c r="D682" s="32">
        <v>4</v>
      </c>
      <c r="E682" s="32">
        <v>5</v>
      </c>
      <c r="F682" s="371">
        <v>6</v>
      </c>
      <c r="G682" s="372"/>
    </row>
    <row r="683" spans="1:94" ht="14.25" customHeight="1" x14ac:dyDescent="0.25">
      <c r="A683" s="32"/>
      <c r="B683" s="305"/>
      <c r="C683" s="306"/>
      <c r="D683" s="32"/>
      <c r="E683" s="32"/>
      <c r="F683" s="305"/>
      <c r="G683" s="306"/>
    </row>
    <row r="684" spans="1:94" s="291" customFormat="1" x14ac:dyDescent="0.25">
      <c r="A684" s="292"/>
      <c r="B684" s="352" t="s">
        <v>324</v>
      </c>
      <c r="C684" s="353"/>
      <c r="D684" s="290">
        <f>D687</f>
        <v>109000</v>
      </c>
      <c r="E684" s="290">
        <f>E687</f>
        <v>81538.740000000005</v>
      </c>
      <c r="F684" s="354">
        <f>E684/D684*100</f>
        <v>74.806183486238538</v>
      </c>
      <c r="G684" s="355"/>
    </row>
    <row r="685" spans="1:94" s="58" customFormat="1" x14ac:dyDescent="0.25">
      <c r="A685" s="245"/>
      <c r="B685" s="246" t="s">
        <v>325</v>
      </c>
      <c r="C685" s="60"/>
      <c r="D685" s="247">
        <v>109000</v>
      </c>
      <c r="E685" s="248">
        <f>E687</f>
        <v>81538.740000000005</v>
      </c>
      <c r="F685" s="249"/>
      <c r="G685" s="250">
        <f>E685/D685*100</f>
        <v>74.806183486238538</v>
      </c>
    </row>
    <row r="686" spans="1:94" s="58" customFormat="1" x14ac:dyDescent="0.25">
      <c r="A686" s="52" t="s">
        <v>141</v>
      </c>
      <c r="B686" s="59" t="s">
        <v>142</v>
      </c>
      <c r="C686" s="60"/>
      <c r="D686" s="55">
        <v>109000</v>
      </c>
      <c r="E686" s="55">
        <v>81538.740000000005</v>
      </c>
      <c r="F686" s="56"/>
      <c r="G686" s="57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</row>
    <row r="687" spans="1:94" x14ac:dyDescent="0.25">
      <c r="A687" s="4">
        <v>3</v>
      </c>
      <c r="B687" s="360" t="s">
        <v>6</v>
      </c>
      <c r="C687" s="364"/>
      <c r="D687" s="5">
        <f>D688</f>
        <v>109000</v>
      </c>
      <c r="E687" s="5">
        <f>E688</f>
        <v>81538.740000000005</v>
      </c>
      <c r="F687" s="362">
        <f>E687/D687*100</f>
        <v>74.806183486238538</v>
      </c>
      <c r="G687" s="363"/>
    </row>
    <row r="688" spans="1:94" x14ac:dyDescent="0.25">
      <c r="A688" s="4">
        <v>32</v>
      </c>
      <c r="B688" s="360" t="s">
        <v>54</v>
      </c>
      <c r="C688" s="361"/>
      <c r="D688" s="5">
        <v>109000</v>
      </c>
      <c r="E688" s="5">
        <f>E691+E689</f>
        <v>81538.740000000005</v>
      </c>
      <c r="F688" s="362">
        <f>E688/D688*100</f>
        <v>74.806183486238538</v>
      </c>
      <c r="G688" s="363"/>
    </row>
    <row r="689" spans="1:94" x14ac:dyDescent="0.25">
      <c r="A689" s="4">
        <v>322</v>
      </c>
      <c r="B689" s="75" t="s">
        <v>60</v>
      </c>
      <c r="C689" s="129"/>
      <c r="D689" s="5"/>
      <c r="E689" s="5">
        <f>E690</f>
        <v>2267.36</v>
      </c>
      <c r="F689" s="77"/>
      <c r="G689" s="78"/>
    </row>
    <row r="690" spans="1:94" s="162" customFormat="1" x14ac:dyDescent="0.25">
      <c r="A690" s="158">
        <v>3223</v>
      </c>
      <c r="B690" s="157" t="s">
        <v>62</v>
      </c>
      <c r="C690" s="159"/>
      <c r="D690" s="160"/>
      <c r="E690" s="160">
        <v>2267.36</v>
      </c>
      <c r="F690" s="161"/>
      <c r="G690" s="78"/>
    </row>
    <row r="691" spans="1:94" x14ac:dyDescent="0.25">
      <c r="A691" s="4">
        <v>323</v>
      </c>
      <c r="B691" s="360" t="s">
        <v>66</v>
      </c>
      <c r="C691" s="364"/>
      <c r="D691" s="5"/>
      <c r="E691" s="5">
        <f>E692+E693</f>
        <v>79271.38</v>
      </c>
      <c r="F691" s="362"/>
      <c r="G691" s="363"/>
    </row>
    <row r="692" spans="1:94" x14ac:dyDescent="0.25">
      <c r="A692" s="19">
        <v>3232</v>
      </c>
      <c r="B692" s="367" t="s">
        <v>68</v>
      </c>
      <c r="C692" s="366"/>
      <c r="D692" s="20"/>
      <c r="E692" s="20">
        <v>46644.38</v>
      </c>
      <c r="F692" s="362"/>
      <c r="G692" s="363"/>
    </row>
    <row r="693" spans="1:94" x14ac:dyDescent="0.25">
      <c r="A693" s="19">
        <v>3234</v>
      </c>
      <c r="B693" s="315" t="s">
        <v>70</v>
      </c>
      <c r="C693" s="126"/>
      <c r="D693" s="20"/>
      <c r="E693" s="20">
        <v>32627</v>
      </c>
      <c r="F693" s="77"/>
      <c r="G693" s="78"/>
    </row>
    <row r="694" spans="1:94" x14ac:dyDescent="0.25">
      <c r="A694" s="19"/>
      <c r="B694" s="125"/>
      <c r="C694" s="126"/>
      <c r="D694" s="20"/>
      <c r="E694" s="20"/>
      <c r="F694" s="77"/>
      <c r="G694" s="78"/>
    </row>
    <row r="695" spans="1:94" s="291" customFormat="1" x14ac:dyDescent="0.25">
      <c r="A695" s="292"/>
      <c r="B695" s="352" t="s">
        <v>326</v>
      </c>
      <c r="C695" s="353"/>
      <c r="D695" s="290">
        <f>D698</f>
        <v>5000</v>
      </c>
      <c r="E695" s="290">
        <f>E698</f>
        <v>812.5</v>
      </c>
      <c r="F695" s="354">
        <f>E695/D695*100</f>
        <v>16.25</v>
      </c>
      <c r="G695" s="355"/>
    </row>
    <row r="696" spans="1:94" s="58" customFormat="1" x14ac:dyDescent="0.25">
      <c r="A696" s="245"/>
      <c r="B696" s="246" t="s">
        <v>325</v>
      </c>
      <c r="C696" s="60"/>
      <c r="D696" s="247">
        <f>D698</f>
        <v>5000</v>
      </c>
      <c r="E696" s="248">
        <f>E698</f>
        <v>812.5</v>
      </c>
      <c r="F696" s="249"/>
      <c r="G696" s="250">
        <f>E696/D696*100</f>
        <v>16.25</v>
      </c>
    </row>
    <row r="697" spans="1:94" s="58" customFormat="1" x14ac:dyDescent="0.25">
      <c r="A697" s="52" t="s">
        <v>137</v>
      </c>
      <c r="B697" s="59" t="s">
        <v>136</v>
      </c>
      <c r="C697" s="60"/>
      <c r="D697" s="55">
        <v>5000</v>
      </c>
      <c r="E697" s="55">
        <v>812.5</v>
      </c>
      <c r="F697" s="56"/>
      <c r="G697" s="57">
        <f t="shared" ref="G697" si="102">E697/D697*100</f>
        <v>16.25</v>
      </c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</row>
    <row r="698" spans="1:94" x14ac:dyDescent="0.25">
      <c r="A698" s="4">
        <v>3</v>
      </c>
      <c r="B698" s="360" t="s">
        <v>6</v>
      </c>
      <c r="C698" s="364"/>
      <c r="D698" s="5">
        <f>D699</f>
        <v>5000</v>
      </c>
      <c r="E698" s="5">
        <f>E699</f>
        <v>812.5</v>
      </c>
      <c r="F698" s="362">
        <f>E698/D698*100</f>
        <v>16.25</v>
      </c>
      <c r="G698" s="363"/>
    </row>
    <row r="699" spans="1:94" x14ac:dyDescent="0.25">
      <c r="A699" s="4">
        <v>32</v>
      </c>
      <c r="B699" s="360" t="s">
        <v>54</v>
      </c>
      <c r="C699" s="361"/>
      <c r="D699" s="5">
        <v>5000</v>
      </c>
      <c r="E699" s="5">
        <f>E700</f>
        <v>812.5</v>
      </c>
      <c r="F699" s="362">
        <f>E699/D699*100</f>
        <v>16.25</v>
      </c>
      <c r="G699" s="363"/>
    </row>
    <row r="700" spans="1:94" x14ac:dyDescent="0.25">
      <c r="A700" s="4">
        <v>323</v>
      </c>
      <c r="B700" s="360" t="s">
        <v>66</v>
      </c>
      <c r="C700" s="364"/>
      <c r="D700" s="5"/>
      <c r="E700" s="5">
        <f>E701</f>
        <v>812.5</v>
      </c>
      <c r="F700" s="362"/>
      <c r="G700" s="363"/>
    </row>
    <row r="701" spans="1:94" x14ac:dyDescent="0.25">
      <c r="A701" s="19">
        <v>3232</v>
      </c>
      <c r="B701" s="367" t="s">
        <v>68</v>
      </c>
      <c r="C701" s="366"/>
      <c r="D701" s="20"/>
      <c r="E701" s="20">
        <v>812.5</v>
      </c>
      <c r="F701" s="362"/>
      <c r="G701" s="363"/>
    </row>
    <row r="702" spans="1:94" x14ac:dyDescent="0.25">
      <c r="A702" s="19"/>
      <c r="B702" s="125"/>
      <c r="C702" s="126"/>
      <c r="D702" s="20"/>
      <c r="E702" s="20"/>
      <c r="F702" s="77"/>
      <c r="G702" s="78"/>
    </row>
    <row r="703" spans="1:94" s="291" customFormat="1" x14ac:dyDescent="0.25">
      <c r="A703" s="292"/>
      <c r="B703" s="352" t="s">
        <v>327</v>
      </c>
      <c r="C703" s="353"/>
      <c r="D703" s="290">
        <f>D706</f>
        <v>13000</v>
      </c>
      <c r="E703" s="290">
        <f>E706</f>
        <v>14880.42</v>
      </c>
      <c r="F703" s="354">
        <f>E703/D703*100</f>
        <v>114.46476923076922</v>
      </c>
      <c r="G703" s="355"/>
    </row>
    <row r="704" spans="1:94" s="58" customFormat="1" x14ac:dyDescent="0.25">
      <c r="A704" s="245"/>
      <c r="B704" s="246" t="s">
        <v>325</v>
      </c>
      <c r="C704" s="60"/>
      <c r="D704" s="247">
        <v>13000</v>
      </c>
      <c r="E704" s="248">
        <f>E706</f>
        <v>14880.42</v>
      </c>
      <c r="F704" s="249"/>
      <c r="G704" s="250">
        <f>E704/D704*100</f>
        <v>114.46476923076922</v>
      </c>
    </row>
    <row r="705" spans="1:94" s="332" customFormat="1" x14ac:dyDescent="0.25">
      <c r="A705" s="326" t="s">
        <v>141</v>
      </c>
      <c r="B705" s="327" t="s">
        <v>142</v>
      </c>
      <c r="C705" s="328"/>
      <c r="D705" s="329">
        <v>13000</v>
      </c>
      <c r="E705" s="329">
        <v>14880.42</v>
      </c>
      <c r="F705" s="330"/>
      <c r="G705" s="331"/>
      <c r="H705" s="98"/>
      <c r="I705" s="98"/>
      <c r="J705" s="98"/>
      <c r="K705" s="98"/>
      <c r="L705" s="98"/>
      <c r="M705" s="98"/>
      <c r="N705" s="98"/>
      <c r="O705" s="98"/>
      <c r="P705" s="98"/>
      <c r="Q705" s="98"/>
      <c r="R705" s="98"/>
      <c r="S705" s="98"/>
      <c r="T705" s="98"/>
      <c r="U705" s="98"/>
      <c r="V705" s="98"/>
      <c r="W705" s="98"/>
      <c r="X705" s="98"/>
      <c r="Y705" s="98"/>
      <c r="Z705" s="98"/>
      <c r="AA705" s="98"/>
      <c r="AB705" s="98"/>
      <c r="AC705" s="98"/>
      <c r="AD705" s="98"/>
      <c r="AE705" s="98"/>
      <c r="AF705" s="98"/>
      <c r="AG705" s="98"/>
      <c r="AH705" s="98"/>
      <c r="AI705" s="98"/>
      <c r="AJ705" s="98"/>
      <c r="AK705" s="98"/>
      <c r="AL705" s="98"/>
      <c r="AM705" s="98"/>
      <c r="AN705" s="98"/>
      <c r="AO705" s="98"/>
      <c r="AP705" s="98"/>
      <c r="AQ705" s="98"/>
      <c r="AR705" s="98"/>
      <c r="AS705" s="98"/>
      <c r="AT705" s="98"/>
      <c r="AU705" s="98"/>
      <c r="AV705" s="98"/>
      <c r="AW705" s="98"/>
      <c r="AX705" s="98"/>
      <c r="AY705" s="98"/>
      <c r="AZ705" s="98"/>
      <c r="BA705" s="98"/>
      <c r="BB705" s="98"/>
      <c r="BC705" s="98"/>
      <c r="BD705" s="98"/>
      <c r="BE705" s="98"/>
      <c r="BF705" s="98"/>
      <c r="BG705" s="98"/>
      <c r="BH705" s="98"/>
      <c r="BI705" s="98"/>
      <c r="BJ705" s="98"/>
      <c r="BK705" s="98"/>
      <c r="BL705" s="98"/>
      <c r="BM705" s="98"/>
      <c r="BN705" s="98"/>
      <c r="BO705" s="98"/>
      <c r="BP705" s="98"/>
      <c r="BQ705" s="98"/>
      <c r="BR705" s="98"/>
      <c r="BS705" s="98"/>
      <c r="BT705" s="98"/>
      <c r="BU705" s="98"/>
      <c r="BV705" s="98"/>
      <c r="BW705" s="98"/>
      <c r="BX705" s="98"/>
      <c r="BY705" s="98"/>
      <c r="BZ705" s="98"/>
      <c r="CA705" s="98"/>
      <c r="CB705" s="98"/>
      <c r="CC705" s="98"/>
      <c r="CD705" s="98"/>
      <c r="CE705" s="98"/>
      <c r="CF705" s="98"/>
      <c r="CG705" s="98"/>
      <c r="CH705" s="98"/>
      <c r="CI705" s="98"/>
      <c r="CJ705" s="98"/>
      <c r="CK705" s="98"/>
      <c r="CL705" s="98"/>
      <c r="CM705" s="98"/>
      <c r="CN705" s="98"/>
      <c r="CO705" s="98"/>
      <c r="CP705" s="98"/>
    </row>
    <row r="706" spans="1:94" s="98" customFormat="1" x14ac:dyDescent="0.25">
      <c r="A706" s="99">
        <v>3</v>
      </c>
      <c r="B706" s="356" t="s">
        <v>6</v>
      </c>
      <c r="C706" s="357"/>
      <c r="D706" s="100">
        <f>D707</f>
        <v>13000</v>
      </c>
      <c r="E706" s="100">
        <f>E707</f>
        <v>14880.42</v>
      </c>
      <c r="F706" s="358">
        <f>E706/D706*100</f>
        <v>114.46476923076922</v>
      </c>
      <c r="G706" s="359"/>
    </row>
    <row r="707" spans="1:94" x14ac:dyDescent="0.25">
      <c r="A707" s="4">
        <v>32</v>
      </c>
      <c r="B707" s="360" t="s">
        <v>54</v>
      </c>
      <c r="C707" s="361"/>
      <c r="D707" s="5">
        <v>13000</v>
      </c>
      <c r="E707" s="5">
        <f>E708</f>
        <v>14880.42</v>
      </c>
      <c r="F707" s="362">
        <f>E707/D707*100</f>
        <v>114.46476923076922</v>
      </c>
      <c r="G707" s="363"/>
    </row>
    <row r="708" spans="1:94" x14ac:dyDescent="0.25">
      <c r="A708" s="4">
        <v>323</v>
      </c>
      <c r="B708" s="360" t="s">
        <v>66</v>
      </c>
      <c r="C708" s="364"/>
      <c r="D708" s="5"/>
      <c r="E708" s="5">
        <f>E709+E710</f>
        <v>14880.42</v>
      </c>
      <c r="F708" s="362"/>
      <c r="G708" s="363"/>
    </row>
    <row r="709" spans="1:94" x14ac:dyDescent="0.25">
      <c r="A709" s="19">
        <v>3232</v>
      </c>
      <c r="B709" s="367" t="s">
        <v>68</v>
      </c>
      <c r="C709" s="366"/>
      <c r="D709" s="20"/>
      <c r="E709" s="20">
        <v>1030.42</v>
      </c>
      <c r="F709" s="362"/>
      <c r="G709" s="363"/>
    </row>
    <row r="710" spans="1:94" x14ac:dyDescent="0.25">
      <c r="A710" s="19">
        <v>3234</v>
      </c>
      <c r="B710" s="336" t="s">
        <v>70</v>
      </c>
      <c r="C710" s="126"/>
      <c r="D710" s="20"/>
      <c r="E710" s="20">
        <v>13850</v>
      </c>
      <c r="F710" s="77"/>
      <c r="G710" s="78"/>
    </row>
    <row r="711" spans="1:94" x14ac:dyDescent="0.25">
      <c r="A711" s="19"/>
      <c r="B711" s="125"/>
      <c r="C711" s="126"/>
      <c r="D711" s="20"/>
      <c r="E711" s="20"/>
      <c r="F711" s="77"/>
      <c r="G711" s="78"/>
    </row>
    <row r="712" spans="1:94" ht="30" customHeight="1" x14ac:dyDescent="0.25">
      <c r="A712" s="1" t="s">
        <v>177</v>
      </c>
      <c r="B712" s="368" t="s">
        <v>181</v>
      </c>
      <c r="C712" s="369"/>
      <c r="D712" s="2" t="s">
        <v>337</v>
      </c>
      <c r="E712" s="2" t="s">
        <v>341</v>
      </c>
      <c r="F712" s="368" t="s">
        <v>102</v>
      </c>
      <c r="G712" s="370"/>
    </row>
    <row r="713" spans="1:94" ht="14.25" customHeight="1" x14ac:dyDescent="0.25">
      <c r="A713" s="32">
        <v>1</v>
      </c>
      <c r="B713" s="371">
        <v>2</v>
      </c>
      <c r="C713" s="372"/>
      <c r="D713" s="32">
        <v>4</v>
      </c>
      <c r="E713" s="32">
        <v>5</v>
      </c>
      <c r="F713" s="371">
        <v>6</v>
      </c>
      <c r="G713" s="372"/>
    </row>
    <row r="714" spans="1:94" ht="14.25" customHeight="1" x14ac:dyDescent="0.25">
      <c r="A714" s="32"/>
      <c r="B714" s="305"/>
      <c r="C714" s="306"/>
      <c r="D714" s="32"/>
      <c r="E714" s="32"/>
      <c r="F714" s="305"/>
      <c r="G714" s="306"/>
    </row>
    <row r="715" spans="1:94" s="291" customFormat="1" x14ac:dyDescent="0.25">
      <c r="A715" s="292"/>
      <c r="B715" s="352" t="s">
        <v>354</v>
      </c>
      <c r="C715" s="353"/>
      <c r="D715" s="290">
        <f>D718</f>
        <v>12000</v>
      </c>
      <c r="E715" s="290">
        <f>E718</f>
        <v>10467.89</v>
      </c>
      <c r="F715" s="354">
        <f>E715/D715*100</f>
        <v>87.232416666666651</v>
      </c>
      <c r="G715" s="355"/>
    </row>
    <row r="716" spans="1:94" s="58" customFormat="1" x14ac:dyDescent="0.25">
      <c r="A716" s="245"/>
      <c r="B716" s="246" t="s">
        <v>325</v>
      </c>
      <c r="C716" s="60"/>
      <c r="D716" s="247">
        <v>12000</v>
      </c>
      <c r="E716" s="248">
        <f>E718</f>
        <v>10467.89</v>
      </c>
      <c r="F716" s="249"/>
      <c r="G716" s="250">
        <f>E716/D716*100</f>
        <v>87.232416666666651</v>
      </c>
    </row>
    <row r="717" spans="1:94" s="332" customFormat="1" x14ac:dyDescent="0.25">
      <c r="A717" s="326" t="s">
        <v>141</v>
      </c>
      <c r="B717" s="327" t="s">
        <v>142</v>
      </c>
      <c r="C717" s="328"/>
      <c r="D717" s="329">
        <v>12000</v>
      </c>
      <c r="E717" s="329">
        <v>10467.89</v>
      </c>
      <c r="F717" s="330"/>
      <c r="G717" s="331"/>
      <c r="H717" s="98"/>
      <c r="I717" s="98"/>
      <c r="J717" s="98"/>
      <c r="K717" s="98"/>
      <c r="L717" s="98"/>
      <c r="M717" s="98"/>
      <c r="N717" s="98"/>
      <c r="O717" s="98"/>
      <c r="P717" s="98"/>
      <c r="Q717" s="98"/>
      <c r="R717" s="98"/>
      <c r="S717" s="98"/>
      <c r="T717" s="98"/>
      <c r="U717" s="98"/>
      <c r="V717" s="98"/>
      <c r="W717" s="98"/>
      <c r="X717" s="98"/>
      <c r="Y717" s="98"/>
      <c r="Z717" s="98"/>
      <c r="AA717" s="98"/>
      <c r="AB717" s="98"/>
      <c r="AC717" s="98"/>
      <c r="AD717" s="98"/>
      <c r="AE717" s="98"/>
      <c r="AF717" s="98"/>
      <c r="AG717" s="98"/>
      <c r="AH717" s="98"/>
      <c r="AI717" s="98"/>
      <c r="AJ717" s="98"/>
      <c r="AK717" s="98"/>
      <c r="AL717" s="98"/>
      <c r="AM717" s="98"/>
      <c r="AN717" s="98"/>
      <c r="AO717" s="98"/>
      <c r="AP717" s="98"/>
      <c r="AQ717" s="98"/>
      <c r="AR717" s="98"/>
      <c r="AS717" s="98"/>
      <c r="AT717" s="98"/>
      <c r="AU717" s="98"/>
      <c r="AV717" s="98"/>
      <c r="AW717" s="98"/>
      <c r="AX717" s="98"/>
      <c r="AY717" s="98"/>
      <c r="AZ717" s="98"/>
      <c r="BA717" s="98"/>
      <c r="BB717" s="98"/>
      <c r="BC717" s="98"/>
      <c r="BD717" s="98"/>
      <c r="BE717" s="98"/>
      <c r="BF717" s="98"/>
      <c r="BG717" s="98"/>
      <c r="BH717" s="98"/>
      <c r="BI717" s="98"/>
      <c r="BJ717" s="98"/>
      <c r="BK717" s="98"/>
      <c r="BL717" s="98"/>
      <c r="BM717" s="98"/>
      <c r="BN717" s="98"/>
      <c r="BO717" s="98"/>
      <c r="BP717" s="98"/>
      <c r="BQ717" s="98"/>
      <c r="BR717" s="98"/>
      <c r="BS717" s="98"/>
      <c r="BT717" s="98"/>
      <c r="BU717" s="98"/>
      <c r="BV717" s="98"/>
      <c r="BW717" s="98"/>
      <c r="BX717" s="98"/>
      <c r="BY717" s="98"/>
      <c r="BZ717" s="98"/>
      <c r="CA717" s="98"/>
      <c r="CB717" s="98"/>
      <c r="CC717" s="98"/>
      <c r="CD717" s="98"/>
      <c r="CE717" s="98"/>
      <c r="CF717" s="98"/>
      <c r="CG717" s="98"/>
      <c r="CH717" s="98"/>
      <c r="CI717" s="98"/>
      <c r="CJ717" s="98"/>
      <c r="CK717" s="98"/>
      <c r="CL717" s="98"/>
      <c r="CM717" s="98"/>
      <c r="CN717" s="98"/>
      <c r="CO717" s="98"/>
      <c r="CP717" s="98"/>
    </row>
    <row r="718" spans="1:94" s="98" customFormat="1" x14ac:dyDescent="0.25">
      <c r="A718" s="99">
        <v>3</v>
      </c>
      <c r="B718" s="356" t="s">
        <v>6</v>
      </c>
      <c r="C718" s="357"/>
      <c r="D718" s="100">
        <f>D719</f>
        <v>12000</v>
      </c>
      <c r="E718" s="100">
        <f>E719</f>
        <v>10467.89</v>
      </c>
      <c r="F718" s="358">
        <f>E718/D718*100</f>
        <v>87.232416666666651</v>
      </c>
      <c r="G718" s="359"/>
    </row>
    <row r="719" spans="1:94" x14ac:dyDescent="0.25">
      <c r="A719" s="4">
        <v>32</v>
      </c>
      <c r="B719" s="360" t="s">
        <v>54</v>
      </c>
      <c r="C719" s="361"/>
      <c r="D719" s="5">
        <v>12000</v>
      </c>
      <c r="E719" s="5">
        <f>E720</f>
        <v>10467.89</v>
      </c>
      <c r="F719" s="362">
        <f>E719/D719*100</f>
        <v>87.232416666666651</v>
      </c>
      <c r="G719" s="363"/>
    </row>
    <row r="720" spans="1:94" x14ac:dyDescent="0.25">
      <c r="A720" s="4">
        <v>323</v>
      </c>
      <c r="B720" s="360" t="s">
        <v>66</v>
      </c>
      <c r="C720" s="364"/>
      <c r="D720" s="5"/>
      <c r="E720" s="5">
        <f>E721</f>
        <v>10467.89</v>
      </c>
      <c r="F720" s="362"/>
      <c r="G720" s="363"/>
    </row>
    <row r="721" spans="1:94" x14ac:dyDescent="0.25">
      <c r="A721" s="19">
        <v>3234</v>
      </c>
      <c r="B721" s="365" t="s">
        <v>70</v>
      </c>
      <c r="C721" s="366"/>
      <c r="D721" s="20"/>
      <c r="E721" s="20">
        <v>10467.89</v>
      </c>
      <c r="F721" s="362"/>
      <c r="G721" s="363"/>
    </row>
    <row r="722" spans="1:94" x14ac:dyDescent="0.25">
      <c r="A722" s="19"/>
      <c r="B722" s="125"/>
      <c r="C722" s="126"/>
      <c r="D722" s="20"/>
      <c r="E722" s="20"/>
      <c r="F722" s="77"/>
      <c r="G722" s="78"/>
    </row>
    <row r="723" spans="1:94" s="291" customFormat="1" x14ac:dyDescent="0.25">
      <c r="A723" s="292"/>
      <c r="B723" s="352" t="s">
        <v>355</v>
      </c>
      <c r="C723" s="353"/>
      <c r="D723" s="290">
        <f>D726</f>
        <v>40000</v>
      </c>
      <c r="E723" s="290">
        <f>E726</f>
        <v>34875.17</v>
      </c>
      <c r="F723" s="354">
        <f>E723/D723*100</f>
        <v>87.187924999999993</v>
      </c>
      <c r="G723" s="355"/>
    </row>
    <row r="724" spans="1:94" s="58" customFormat="1" x14ac:dyDescent="0.25">
      <c r="A724" s="245"/>
      <c r="B724" s="246" t="s">
        <v>325</v>
      </c>
      <c r="C724" s="60"/>
      <c r="D724" s="247">
        <v>40000</v>
      </c>
      <c r="E724" s="248">
        <f>E726</f>
        <v>34875.17</v>
      </c>
      <c r="F724" s="249"/>
      <c r="G724" s="250">
        <f>E724/D724*100</f>
        <v>87.187924999999993</v>
      </c>
    </row>
    <row r="725" spans="1:94" s="332" customFormat="1" x14ac:dyDescent="0.25">
      <c r="A725" s="326" t="s">
        <v>137</v>
      </c>
      <c r="B725" s="327" t="s">
        <v>136</v>
      </c>
      <c r="C725" s="328"/>
      <c r="D725" s="329">
        <v>40000</v>
      </c>
      <c r="E725" s="329">
        <v>34875.17</v>
      </c>
      <c r="F725" s="330"/>
      <c r="G725" s="331">
        <f t="shared" ref="G725" si="103">E725/D725*100</f>
        <v>87.187924999999993</v>
      </c>
      <c r="H725" s="98"/>
      <c r="I725" s="98"/>
      <c r="J725" s="98"/>
      <c r="K725" s="98"/>
      <c r="L725" s="98"/>
      <c r="M725" s="98"/>
      <c r="N725" s="98"/>
      <c r="O725" s="98"/>
      <c r="P725" s="98"/>
      <c r="Q725" s="98"/>
      <c r="R725" s="98"/>
      <c r="S725" s="98"/>
      <c r="T725" s="98"/>
      <c r="U725" s="98"/>
      <c r="V725" s="98"/>
      <c r="W725" s="98"/>
      <c r="X725" s="98"/>
      <c r="Y725" s="98"/>
      <c r="Z725" s="98"/>
      <c r="AA725" s="98"/>
      <c r="AB725" s="98"/>
      <c r="AC725" s="98"/>
      <c r="AD725" s="98"/>
      <c r="AE725" s="98"/>
      <c r="AF725" s="98"/>
      <c r="AG725" s="98"/>
      <c r="AH725" s="98"/>
      <c r="AI725" s="98"/>
      <c r="AJ725" s="98"/>
      <c r="AK725" s="98"/>
      <c r="AL725" s="98"/>
      <c r="AM725" s="98"/>
      <c r="AN725" s="98"/>
      <c r="AO725" s="98"/>
      <c r="AP725" s="98"/>
      <c r="AQ725" s="98"/>
      <c r="AR725" s="98"/>
      <c r="AS725" s="98"/>
      <c r="AT725" s="98"/>
      <c r="AU725" s="98"/>
      <c r="AV725" s="98"/>
      <c r="AW725" s="98"/>
      <c r="AX725" s="98"/>
      <c r="AY725" s="98"/>
      <c r="AZ725" s="98"/>
      <c r="BA725" s="98"/>
      <c r="BB725" s="98"/>
      <c r="BC725" s="98"/>
      <c r="BD725" s="98"/>
      <c r="BE725" s="98"/>
      <c r="BF725" s="98"/>
      <c r="BG725" s="98"/>
      <c r="BH725" s="98"/>
      <c r="BI725" s="98"/>
      <c r="BJ725" s="98"/>
      <c r="BK725" s="98"/>
      <c r="BL725" s="98"/>
      <c r="BM725" s="98"/>
      <c r="BN725" s="98"/>
      <c r="BO725" s="98"/>
      <c r="BP725" s="98"/>
      <c r="BQ725" s="98"/>
      <c r="BR725" s="98"/>
      <c r="BS725" s="98"/>
      <c r="BT725" s="98"/>
      <c r="BU725" s="98"/>
      <c r="BV725" s="98"/>
      <c r="BW725" s="98"/>
      <c r="BX725" s="98"/>
      <c r="BY725" s="98"/>
      <c r="BZ725" s="98"/>
      <c r="CA725" s="98"/>
      <c r="CB725" s="98"/>
      <c r="CC725" s="98"/>
      <c r="CD725" s="98"/>
      <c r="CE725" s="98"/>
      <c r="CF725" s="98"/>
      <c r="CG725" s="98"/>
      <c r="CH725" s="98"/>
      <c r="CI725" s="98"/>
      <c r="CJ725" s="98"/>
      <c r="CK725" s="98"/>
      <c r="CL725" s="98"/>
      <c r="CM725" s="98"/>
      <c r="CN725" s="98"/>
      <c r="CO725" s="98"/>
      <c r="CP725" s="98"/>
    </row>
    <row r="726" spans="1:94" s="98" customFormat="1" x14ac:dyDescent="0.25">
      <c r="A726" s="99">
        <v>3</v>
      </c>
      <c r="B726" s="356" t="s">
        <v>6</v>
      </c>
      <c r="C726" s="357"/>
      <c r="D726" s="100">
        <f>D727</f>
        <v>40000</v>
      </c>
      <c r="E726" s="100">
        <f>E727</f>
        <v>34875.17</v>
      </c>
      <c r="F726" s="358">
        <f>E726/D726*100</f>
        <v>87.187924999999993</v>
      </c>
      <c r="G726" s="359"/>
    </row>
    <row r="727" spans="1:94" x14ac:dyDescent="0.25">
      <c r="A727" s="4">
        <v>32</v>
      </c>
      <c r="B727" s="360" t="s">
        <v>54</v>
      </c>
      <c r="C727" s="361"/>
      <c r="D727" s="5">
        <v>40000</v>
      </c>
      <c r="E727" s="5">
        <f>E728</f>
        <v>34875.17</v>
      </c>
      <c r="F727" s="362">
        <f>E727/D727*100</f>
        <v>87.187924999999993</v>
      </c>
      <c r="G727" s="363"/>
    </row>
    <row r="728" spans="1:94" x14ac:dyDescent="0.25">
      <c r="A728" s="4">
        <v>323</v>
      </c>
      <c r="B728" s="360" t="s">
        <v>66</v>
      </c>
      <c r="C728" s="364"/>
      <c r="D728" s="5"/>
      <c r="E728" s="5">
        <f>E729</f>
        <v>34875.17</v>
      </c>
      <c r="F728" s="362"/>
      <c r="G728" s="363"/>
    </row>
    <row r="729" spans="1:94" x14ac:dyDescent="0.25">
      <c r="A729" s="19">
        <v>3236</v>
      </c>
      <c r="B729" s="365" t="s">
        <v>365</v>
      </c>
      <c r="C729" s="366"/>
      <c r="D729" s="20"/>
      <c r="E729" s="20">
        <v>34875.17</v>
      </c>
      <c r="F729" s="362"/>
      <c r="G729" s="363"/>
    </row>
    <row r="730" spans="1:94" ht="14.25" customHeight="1" x14ac:dyDescent="0.25">
      <c r="A730" s="32"/>
      <c r="B730" s="305"/>
      <c r="C730" s="306"/>
      <c r="D730" s="32"/>
      <c r="E730" s="32"/>
      <c r="F730" s="305"/>
      <c r="G730" s="306"/>
    </row>
    <row r="731" spans="1:94" s="228" customFormat="1" x14ac:dyDescent="0.25">
      <c r="A731" s="226"/>
      <c r="B731" s="435" t="s">
        <v>328</v>
      </c>
      <c r="C731" s="436"/>
      <c r="D731" s="227">
        <f>D732+D745</f>
        <v>558000</v>
      </c>
      <c r="E731" s="227">
        <f>E732+E745</f>
        <v>201045.94</v>
      </c>
      <c r="F731" s="419">
        <f>E731/D731*100</f>
        <v>36.02973835125448</v>
      </c>
      <c r="G731" s="420"/>
    </row>
    <row r="732" spans="1:94" s="286" customFormat="1" ht="15.75" customHeight="1" x14ac:dyDescent="0.25">
      <c r="A732" s="287"/>
      <c r="B732" s="415" t="s">
        <v>329</v>
      </c>
      <c r="C732" s="416"/>
      <c r="D732" s="288">
        <f>D737</f>
        <v>438000</v>
      </c>
      <c r="E732" s="288">
        <f>E737</f>
        <v>84722.28</v>
      </c>
      <c r="F732" s="417">
        <f>E732/D732*100</f>
        <v>19.342986301369862</v>
      </c>
      <c r="G732" s="418"/>
    </row>
    <row r="733" spans="1:94" s="58" customFormat="1" x14ac:dyDescent="0.25">
      <c r="A733" s="245"/>
      <c r="B733" s="246" t="s">
        <v>265</v>
      </c>
      <c r="C733" s="60"/>
      <c r="D733" s="247">
        <v>438000</v>
      </c>
      <c r="E733" s="248">
        <f>E737</f>
        <v>84722.28</v>
      </c>
      <c r="F733" s="249"/>
      <c r="G733" s="250">
        <f>E733/D733*100</f>
        <v>19.342986301369862</v>
      </c>
    </row>
    <row r="734" spans="1:94" s="58" customFormat="1" x14ac:dyDescent="0.25">
      <c r="A734" s="52" t="s">
        <v>137</v>
      </c>
      <c r="B734" s="59" t="s">
        <v>136</v>
      </c>
      <c r="C734" s="54"/>
      <c r="D734" s="55">
        <v>18000</v>
      </c>
      <c r="E734" s="55">
        <v>41260.339999999997</v>
      </c>
      <c r="F734" s="56"/>
      <c r="G734" s="250">
        <f>E734/D734*100</f>
        <v>229.22411111111109</v>
      </c>
    </row>
    <row r="735" spans="1:94" s="332" customFormat="1" x14ac:dyDescent="0.25">
      <c r="A735" s="326" t="s">
        <v>141</v>
      </c>
      <c r="B735" s="327" t="s">
        <v>142</v>
      </c>
      <c r="C735" s="328"/>
      <c r="D735" s="329">
        <v>0</v>
      </c>
      <c r="E735" s="329">
        <v>43461.94</v>
      </c>
      <c r="F735" s="330"/>
      <c r="G735" s="331"/>
      <c r="H735" s="98"/>
      <c r="I735" s="98"/>
      <c r="J735" s="98"/>
      <c r="K735" s="98"/>
      <c r="L735" s="98"/>
      <c r="M735" s="98"/>
      <c r="N735" s="98"/>
      <c r="O735" s="98"/>
      <c r="P735" s="98"/>
      <c r="Q735" s="98"/>
      <c r="R735" s="98"/>
      <c r="S735" s="98"/>
      <c r="T735" s="98"/>
      <c r="U735" s="98"/>
      <c r="V735" s="98"/>
      <c r="W735" s="98"/>
      <c r="X735" s="98"/>
      <c r="Y735" s="98"/>
      <c r="Z735" s="98"/>
      <c r="AA735" s="98"/>
      <c r="AB735" s="98"/>
      <c r="AC735" s="98"/>
      <c r="AD735" s="98"/>
      <c r="AE735" s="98"/>
      <c r="AF735" s="98"/>
      <c r="AG735" s="98"/>
      <c r="AH735" s="98"/>
      <c r="AI735" s="98"/>
      <c r="AJ735" s="98"/>
      <c r="AK735" s="98"/>
      <c r="AL735" s="98"/>
      <c r="AM735" s="98"/>
      <c r="AN735" s="98"/>
      <c r="AO735" s="98"/>
      <c r="AP735" s="98"/>
      <c r="AQ735" s="98"/>
      <c r="AR735" s="98"/>
      <c r="AS735" s="98"/>
      <c r="AT735" s="98"/>
      <c r="AU735" s="98"/>
      <c r="AV735" s="98"/>
      <c r="AW735" s="98"/>
      <c r="AX735" s="98"/>
      <c r="AY735" s="98"/>
      <c r="AZ735" s="98"/>
      <c r="BA735" s="98"/>
      <c r="BB735" s="98"/>
      <c r="BC735" s="98"/>
      <c r="BD735" s="98"/>
      <c r="BE735" s="98"/>
      <c r="BF735" s="98"/>
      <c r="BG735" s="98"/>
      <c r="BH735" s="98"/>
      <c r="BI735" s="98"/>
      <c r="BJ735" s="98"/>
      <c r="BK735" s="98"/>
      <c r="BL735" s="98"/>
      <c r="BM735" s="98"/>
      <c r="BN735" s="98"/>
      <c r="BO735" s="98"/>
      <c r="BP735" s="98"/>
      <c r="BQ735" s="98"/>
      <c r="BR735" s="98"/>
      <c r="BS735" s="98"/>
      <c r="BT735" s="98"/>
      <c r="BU735" s="98"/>
      <c r="BV735" s="98"/>
      <c r="BW735" s="98"/>
      <c r="BX735" s="98"/>
      <c r="BY735" s="98"/>
      <c r="BZ735" s="98"/>
      <c r="CA735" s="98"/>
      <c r="CB735" s="98"/>
      <c r="CC735" s="98"/>
      <c r="CD735" s="98"/>
      <c r="CE735" s="98"/>
      <c r="CF735" s="98"/>
      <c r="CG735" s="98"/>
      <c r="CH735" s="98"/>
      <c r="CI735" s="98"/>
      <c r="CJ735" s="98"/>
      <c r="CK735" s="98"/>
      <c r="CL735" s="98"/>
      <c r="CM735" s="98"/>
      <c r="CN735" s="98"/>
      <c r="CO735" s="98"/>
      <c r="CP735" s="98"/>
    </row>
    <row r="736" spans="1:94" s="332" customFormat="1" x14ac:dyDescent="0.25">
      <c r="A736" s="326" t="s">
        <v>139</v>
      </c>
      <c r="B736" s="327" t="s">
        <v>140</v>
      </c>
      <c r="C736" s="328"/>
      <c r="D736" s="329">
        <v>420000</v>
      </c>
      <c r="E736" s="329"/>
      <c r="F736" s="330"/>
      <c r="G736" s="331">
        <f t="shared" ref="G736" si="104">E736/D736*100</f>
        <v>0</v>
      </c>
      <c r="H736" s="98"/>
      <c r="I736" s="98"/>
      <c r="J736" s="98"/>
      <c r="K736" s="98"/>
      <c r="L736" s="98"/>
      <c r="M736" s="98"/>
      <c r="N736" s="98"/>
      <c r="O736" s="98"/>
      <c r="P736" s="98"/>
      <c r="Q736" s="98"/>
      <c r="R736" s="98"/>
      <c r="S736" s="98"/>
      <c r="T736" s="98"/>
      <c r="U736" s="98"/>
      <c r="V736" s="98"/>
      <c r="W736" s="98"/>
      <c r="X736" s="98"/>
      <c r="Y736" s="98"/>
      <c r="Z736" s="98"/>
      <c r="AA736" s="98"/>
      <c r="AB736" s="98"/>
      <c r="AC736" s="98"/>
      <c r="AD736" s="98"/>
      <c r="AE736" s="98"/>
      <c r="AF736" s="98"/>
      <c r="AG736" s="98"/>
      <c r="AH736" s="98"/>
      <c r="AI736" s="98"/>
      <c r="AJ736" s="98"/>
      <c r="AK736" s="98"/>
      <c r="AL736" s="98"/>
      <c r="AM736" s="98"/>
      <c r="AN736" s="98"/>
      <c r="AO736" s="98"/>
      <c r="AP736" s="98"/>
      <c r="AQ736" s="98"/>
      <c r="AR736" s="98"/>
      <c r="AS736" s="98"/>
      <c r="AT736" s="98"/>
      <c r="AU736" s="98"/>
      <c r="AV736" s="98"/>
      <c r="AW736" s="98"/>
      <c r="AX736" s="98"/>
      <c r="AY736" s="98"/>
      <c r="AZ736" s="98"/>
      <c r="BA736" s="98"/>
      <c r="BB736" s="98"/>
      <c r="BC736" s="98"/>
      <c r="BD736" s="98"/>
      <c r="BE736" s="98"/>
      <c r="BF736" s="98"/>
      <c r="BG736" s="98"/>
      <c r="BH736" s="98"/>
      <c r="BI736" s="98"/>
      <c r="BJ736" s="98"/>
      <c r="BK736" s="98"/>
      <c r="BL736" s="98"/>
      <c r="BM736" s="98"/>
      <c r="BN736" s="98"/>
      <c r="BO736" s="98"/>
      <c r="BP736" s="98"/>
      <c r="BQ736" s="98"/>
      <c r="BR736" s="98"/>
      <c r="BS736" s="98"/>
      <c r="BT736" s="98"/>
      <c r="BU736" s="98"/>
      <c r="BV736" s="98"/>
      <c r="BW736" s="98"/>
      <c r="BX736" s="98"/>
      <c r="BY736" s="98"/>
      <c r="BZ736" s="98"/>
      <c r="CA736" s="98"/>
      <c r="CB736" s="98"/>
      <c r="CC736" s="98"/>
      <c r="CD736" s="98"/>
      <c r="CE736" s="98"/>
      <c r="CF736" s="98"/>
      <c r="CG736" s="98"/>
      <c r="CH736" s="98"/>
      <c r="CI736" s="98"/>
      <c r="CJ736" s="98"/>
      <c r="CK736" s="98"/>
      <c r="CL736" s="98"/>
      <c r="CM736" s="98"/>
      <c r="CN736" s="98"/>
      <c r="CO736" s="98"/>
      <c r="CP736" s="98"/>
    </row>
    <row r="737" spans="1:94" s="98" customFormat="1" x14ac:dyDescent="0.25">
      <c r="A737" s="99">
        <v>4</v>
      </c>
      <c r="B737" s="356" t="s">
        <v>7</v>
      </c>
      <c r="C737" s="357"/>
      <c r="D737" s="100">
        <f t="shared" ref="D737:E738" si="105">D738</f>
        <v>438000</v>
      </c>
      <c r="E737" s="100">
        <f t="shared" si="105"/>
        <v>84722.28</v>
      </c>
      <c r="F737" s="358">
        <f>E737/D737*100</f>
        <v>19.342986301369862</v>
      </c>
      <c r="G737" s="359"/>
    </row>
    <row r="738" spans="1:94" s="98" customFormat="1" x14ac:dyDescent="0.25">
      <c r="A738" s="99">
        <v>42</v>
      </c>
      <c r="B738" s="356" t="s">
        <v>103</v>
      </c>
      <c r="C738" s="357"/>
      <c r="D738" s="100">
        <v>438000</v>
      </c>
      <c r="E738" s="100">
        <f t="shared" si="105"/>
        <v>84722.28</v>
      </c>
      <c r="F738" s="358">
        <f>E738/D738*100</f>
        <v>19.342986301369862</v>
      </c>
      <c r="G738" s="359"/>
    </row>
    <row r="739" spans="1:94" x14ac:dyDescent="0.25">
      <c r="A739" s="4">
        <v>421</v>
      </c>
      <c r="B739" s="360" t="s">
        <v>89</v>
      </c>
      <c r="C739" s="361"/>
      <c r="D739" s="5"/>
      <c r="E739" s="5">
        <f>E740</f>
        <v>84722.28</v>
      </c>
      <c r="F739" s="362"/>
      <c r="G739" s="363"/>
    </row>
    <row r="740" spans="1:94" x14ac:dyDescent="0.25">
      <c r="A740" s="19">
        <v>4213</v>
      </c>
      <c r="B740" s="414" t="s">
        <v>90</v>
      </c>
      <c r="C740" s="366"/>
      <c r="D740" s="20"/>
      <c r="E740" s="20">
        <v>84722.28</v>
      </c>
      <c r="F740" s="362"/>
      <c r="G740" s="363"/>
    </row>
    <row r="741" spans="1:94" x14ac:dyDescent="0.25">
      <c r="A741" s="4"/>
      <c r="B741" s="75"/>
      <c r="C741" s="76"/>
      <c r="D741" s="5"/>
      <c r="E741" s="5"/>
      <c r="F741" s="77"/>
      <c r="G741" s="78"/>
    </row>
    <row r="742" spans="1:94" ht="30" customHeight="1" x14ac:dyDescent="0.25">
      <c r="A742" s="1" t="s">
        <v>177</v>
      </c>
      <c r="B742" s="368" t="s">
        <v>181</v>
      </c>
      <c r="C742" s="369"/>
      <c r="D742" s="2" t="s">
        <v>337</v>
      </c>
      <c r="E742" s="2" t="s">
        <v>341</v>
      </c>
      <c r="F742" s="368" t="s">
        <v>102</v>
      </c>
      <c r="G742" s="370"/>
    </row>
    <row r="743" spans="1:94" ht="14.25" customHeight="1" x14ac:dyDescent="0.25">
      <c r="A743" s="32">
        <v>1</v>
      </c>
      <c r="B743" s="371">
        <v>2</v>
      </c>
      <c r="C743" s="372"/>
      <c r="D743" s="32">
        <v>4</v>
      </c>
      <c r="E743" s="32">
        <v>5</v>
      </c>
      <c r="F743" s="371">
        <v>6</v>
      </c>
      <c r="G743" s="372"/>
    </row>
    <row r="744" spans="1:94" ht="14.25" customHeight="1" x14ac:dyDescent="0.25">
      <c r="A744" s="32"/>
      <c r="B744" s="305"/>
      <c r="C744" s="306"/>
      <c r="D744" s="32"/>
      <c r="E744" s="32"/>
      <c r="F744" s="305"/>
      <c r="G744" s="306"/>
    </row>
    <row r="745" spans="1:94" s="286" customFormat="1" ht="18" customHeight="1" x14ac:dyDescent="0.25">
      <c r="A745" s="287"/>
      <c r="B745" s="415" t="s">
        <v>330</v>
      </c>
      <c r="C745" s="416"/>
      <c r="D745" s="288">
        <f>D750</f>
        <v>120000</v>
      </c>
      <c r="E745" s="288">
        <f>E750</f>
        <v>116323.66</v>
      </c>
      <c r="F745" s="417">
        <f>E745/D745*100</f>
        <v>96.936383333333325</v>
      </c>
      <c r="G745" s="418"/>
    </row>
    <row r="746" spans="1:94" s="58" customFormat="1" x14ac:dyDescent="0.25">
      <c r="A746" s="245"/>
      <c r="B746" s="246" t="s">
        <v>256</v>
      </c>
      <c r="C746" s="60"/>
      <c r="D746" s="247">
        <v>120000</v>
      </c>
      <c r="E746" s="248">
        <f>E750</f>
        <v>116323.66</v>
      </c>
      <c r="F746" s="249"/>
      <c r="G746" s="250">
        <f>E746/D746*100</f>
        <v>96.936383333333325</v>
      </c>
    </row>
    <row r="747" spans="1:94" s="58" customFormat="1" x14ac:dyDescent="0.25">
      <c r="A747" s="52" t="s">
        <v>137</v>
      </c>
      <c r="B747" s="59" t="s">
        <v>136</v>
      </c>
      <c r="C747" s="54"/>
      <c r="D747" s="55">
        <v>25700</v>
      </c>
      <c r="E747" s="55">
        <v>0</v>
      </c>
      <c r="F747" s="56"/>
      <c r="G747" s="250">
        <f>E747/D747*100</f>
        <v>0</v>
      </c>
    </row>
    <row r="748" spans="1:94" s="332" customFormat="1" x14ac:dyDescent="0.25">
      <c r="A748" s="326" t="s">
        <v>141</v>
      </c>
      <c r="B748" s="327" t="s">
        <v>142</v>
      </c>
      <c r="C748" s="328"/>
      <c r="D748" s="329">
        <v>45000</v>
      </c>
      <c r="E748" s="329">
        <v>68623.66</v>
      </c>
      <c r="F748" s="330"/>
      <c r="G748" s="331">
        <f t="shared" ref="G748:G749" si="106">E748/D748*100</f>
        <v>152.49702222222223</v>
      </c>
      <c r="H748" s="98"/>
      <c r="I748" s="98"/>
      <c r="J748" s="98"/>
      <c r="K748" s="98"/>
      <c r="L748" s="98"/>
      <c r="M748" s="98"/>
      <c r="N748" s="98"/>
      <c r="O748" s="98"/>
      <c r="P748" s="98"/>
      <c r="Q748" s="98"/>
      <c r="R748" s="98"/>
      <c r="S748" s="98"/>
      <c r="T748" s="98"/>
      <c r="U748" s="98"/>
      <c r="V748" s="98"/>
      <c r="W748" s="98"/>
      <c r="X748" s="98"/>
      <c r="Y748" s="98"/>
      <c r="Z748" s="98"/>
      <c r="AA748" s="98"/>
      <c r="AB748" s="98"/>
      <c r="AC748" s="98"/>
      <c r="AD748" s="98"/>
      <c r="AE748" s="98"/>
      <c r="AF748" s="98"/>
      <c r="AG748" s="98"/>
      <c r="AH748" s="98"/>
      <c r="AI748" s="98"/>
      <c r="AJ748" s="98"/>
      <c r="AK748" s="98"/>
      <c r="AL748" s="98"/>
      <c r="AM748" s="98"/>
      <c r="AN748" s="98"/>
      <c r="AO748" s="98"/>
      <c r="AP748" s="98"/>
      <c r="AQ748" s="98"/>
      <c r="AR748" s="98"/>
      <c r="AS748" s="98"/>
      <c r="AT748" s="98"/>
      <c r="AU748" s="98"/>
      <c r="AV748" s="98"/>
      <c r="AW748" s="98"/>
      <c r="AX748" s="98"/>
      <c r="AY748" s="98"/>
      <c r="AZ748" s="98"/>
      <c r="BA748" s="98"/>
      <c r="BB748" s="98"/>
      <c r="BC748" s="98"/>
      <c r="BD748" s="98"/>
      <c r="BE748" s="98"/>
      <c r="BF748" s="98"/>
      <c r="BG748" s="98"/>
      <c r="BH748" s="98"/>
      <c r="BI748" s="98"/>
      <c r="BJ748" s="98"/>
      <c r="BK748" s="98"/>
      <c r="BL748" s="98"/>
      <c r="BM748" s="98"/>
      <c r="BN748" s="98"/>
      <c r="BO748" s="98"/>
      <c r="BP748" s="98"/>
      <c r="BQ748" s="98"/>
      <c r="BR748" s="98"/>
      <c r="BS748" s="98"/>
      <c r="BT748" s="98"/>
      <c r="BU748" s="98"/>
      <c r="BV748" s="98"/>
      <c r="BW748" s="98"/>
      <c r="BX748" s="98"/>
      <c r="BY748" s="98"/>
      <c r="BZ748" s="98"/>
      <c r="CA748" s="98"/>
      <c r="CB748" s="98"/>
      <c r="CC748" s="98"/>
      <c r="CD748" s="98"/>
      <c r="CE748" s="98"/>
      <c r="CF748" s="98"/>
      <c r="CG748" s="98"/>
      <c r="CH748" s="98"/>
      <c r="CI748" s="98"/>
      <c r="CJ748" s="98"/>
      <c r="CK748" s="98"/>
      <c r="CL748" s="98"/>
      <c r="CM748" s="98"/>
      <c r="CN748" s="98"/>
      <c r="CO748" s="98"/>
      <c r="CP748" s="98"/>
    </row>
    <row r="749" spans="1:94" s="332" customFormat="1" x14ac:dyDescent="0.25">
      <c r="A749" s="326" t="s">
        <v>139</v>
      </c>
      <c r="B749" s="327" t="s">
        <v>140</v>
      </c>
      <c r="C749" s="328"/>
      <c r="D749" s="329">
        <v>49300</v>
      </c>
      <c r="E749" s="329">
        <v>47700</v>
      </c>
      <c r="F749" s="330"/>
      <c r="G749" s="331">
        <f t="shared" si="106"/>
        <v>96.754563894523329</v>
      </c>
      <c r="H749" s="98"/>
      <c r="I749" s="98"/>
      <c r="J749" s="98"/>
      <c r="K749" s="98"/>
      <c r="L749" s="98"/>
      <c r="M749" s="98"/>
      <c r="N749" s="98"/>
      <c r="O749" s="98"/>
      <c r="P749" s="98"/>
      <c r="Q749" s="98"/>
      <c r="R749" s="98"/>
      <c r="S749" s="98"/>
      <c r="T749" s="98"/>
      <c r="U749" s="98"/>
      <c r="V749" s="98"/>
      <c r="W749" s="98"/>
      <c r="X749" s="98"/>
      <c r="Y749" s="98"/>
      <c r="Z749" s="98"/>
      <c r="AA749" s="98"/>
      <c r="AB749" s="98"/>
      <c r="AC749" s="98"/>
      <c r="AD749" s="98"/>
      <c r="AE749" s="98"/>
      <c r="AF749" s="98"/>
      <c r="AG749" s="98"/>
      <c r="AH749" s="98"/>
      <c r="AI749" s="98"/>
      <c r="AJ749" s="98"/>
      <c r="AK749" s="98"/>
      <c r="AL749" s="98"/>
      <c r="AM749" s="98"/>
      <c r="AN749" s="98"/>
      <c r="AO749" s="98"/>
      <c r="AP749" s="98"/>
      <c r="AQ749" s="98"/>
      <c r="AR749" s="98"/>
      <c r="AS749" s="98"/>
      <c r="AT749" s="98"/>
      <c r="AU749" s="98"/>
      <c r="AV749" s="98"/>
      <c r="AW749" s="98"/>
      <c r="AX749" s="98"/>
      <c r="AY749" s="98"/>
      <c r="AZ749" s="98"/>
      <c r="BA749" s="98"/>
      <c r="BB749" s="98"/>
      <c r="BC749" s="98"/>
      <c r="BD749" s="98"/>
      <c r="BE749" s="98"/>
      <c r="BF749" s="98"/>
      <c r="BG749" s="98"/>
      <c r="BH749" s="98"/>
      <c r="BI749" s="98"/>
      <c r="BJ749" s="98"/>
      <c r="BK749" s="98"/>
      <c r="BL749" s="98"/>
      <c r="BM749" s="98"/>
      <c r="BN749" s="98"/>
      <c r="BO749" s="98"/>
      <c r="BP749" s="98"/>
      <c r="BQ749" s="98"/>
      <c r="BR749" s="98"/>
      <c r="BS749" s="98"/>
      <c r="BT749" s="98"/>
      <c r="BU749" s="98"/>
      <c r="BV749" s="98"/>
      <c r="BW749" s="98"/>
      <c r="BX749" s="98"/>
      <c r="BY749" s="98"/>
      <c r="BZ749" s="98"/>
      <c r="CA749" s="98"/>
      <c r="CB749" s="98"/>
      <c r="CC749" s="98"/>
      <c r="CD749" s="98"/>
      <c r="CE749" s="98"/>
      <c r="CF749" s="98"/>
      <c r="CG749" s="98"/>
      <c r="CH749" s="98"/>
      <c r="CI749" s="98"/>
      <c r="CJ749" s="98"/>
      <c r="CK749" s="98"/>
      <c r="CL749" s="98"/>
      <c r="CM749" s="98"/>
      <c r="CN749" s="98"/>
      <c r="CO749" s="98"/>
      <c r="CP749" s="98"/>
    </row>
    <row r="750" spans="1:94" x14ac:dyDescent="0.25">
      <c r="A750" s="4">
        <v>4</v>
      </c>
      <c r="B750" s="360" t="s">
        <v>7</v>
      </c>
      <c r="C750" s="364"/>
      <c r="D750" s="5">
        <f t="shared" ref="D750:E751" si="107">D751</f>
        <v>120000</v>
      </c>
      <c r="E750" s="5">
        <f t="shared" si="107"/>
        <v>116323.66</v>
      </c>
      <c r="F750" s="362">
        <f>E750/D750*100</f>
        <v>96.936383333333325</v>
      </c>
      <c r="G750" s="363"/>
    </row>
    <row r="751" spans="1:94" x14ac:dyDescent="0.25">
      <c r="A751" s="4">
        <v>42</v>
      </c>
      <c r="B751" s="360" t="s">
        <v>103</v>
      </c>
      <c r="C751" s="364"/>
      <c r="D751" s="5">
        <v>120000</v>
      </c>
      <c r="E751" s="5">
        <f t="shared" si="107"/>
        <v>116323.66</v>
      </c>
      <c r="F751" s="362">
        <f>E751/D751*100</f>
        <v>96.936383333333325</v>
      </c>
      <c r="G751" s="363"/>
    </row>
    <row r="752" spans="1:94" x14ac:dyDescent="0.25">
      <c r="A752" s="4">
        <v>421</v>
      </c>
      <c r="B752" s="360" t="s">
        <v>89</v>
      </c>
      <c r="C752" s="361"/>
      <c r="D752" s="5"/>
      <c r="E752" s="5">
        <f>E753</f>
        <v>116323.66</v>
      </c>
      <c r="F752" s="362"/>
      <c r="G752" s="363"/>
    </row>
    <row r="753" spans="1:7" x14ac:dyDescent="0.25">
      <c r="A753" s="19">
        <v>4213</v>
      </c>
      <c r="B753" s="414" t="s">
        <v>90</v>
      </c>
      <c r="C753" s="366"/>
      <c r="D753" s="20"/>
      <c r="E753" s="20">
        <v>116323.66</v>
      </c>
      <c r="F753" s="362"/>
      <c r="G753" s="363"/>
    </row>
    <row r="754" spans="1:7" x14ac:dyDescent="0.25">
      <c r="A754" s="41"/>
      <c r="B754" s="351"/>
      <c r="C754" s="41"/>
      <c r="D754" s="42"/>
      <c r="E754" s="42"/>
      <c r="F754" s="43"/>
      <c r="G754" s="43"/>
    </row>
    <row r="755" spans="1:7" x14ac:dyDescent="0.25">
      <c r="A755" s="402" t="s">
        <v>113</v>
      </c>
      <c r="B755" s="402"/>
      <c r="C755" s="402"/>
      <c r="D755" s="402"/>
      <c r="E755" s="402"/>
      <c r="F755" s="402"/>
      <c r="G755" s="402"/>
    </row>
    <row r="756" spans="1:7" x14ac:dyDescent="0.25">
      <c r="A756" s="16"/>
      <c r="B756" s="282" t="s">
        <v>277</v>
      </c>
      <c r="C756" s="16"/>
      <c r="D756" s="16"/>
      <c r="E756" s="16"/>
      <c r="F756" s="16"/>
      <c r="G756" s="16"/>
    </row>
    <row r="757" spans="1:7" x14ac:dyDescent="0.25">
      <c r="A757" s="437" t="s">
        <v>279</v>
      </c>
      <c r="B757" s="437"/>
      <c r="C757" s="437"/>
      <c r="D757" s="437"/>
      <c r="E757" s="437"/>
      <c r="F757" s="437"/>
      <c r="G757" s="437"/>
    </row>
    <row r="758" spans="1:7" s="244" customFormat="1" x14ac:dyDescent="0.25">
      <c r="A758" s="282" t="s">
        <v>280</v>
      </c>
      <c r="B758" s="242"/>
      <c r="C758" s="243"/>
      <c r="D758" s="243"/>
      <c r="E758" s="243"/>
      <c r="F758" s="243"/>
      <c r="G758" s="243"/>
    </row>
    <row r="759" spans="1:7" s="244" customFormat="1" x14ac:dyDescent="0.25">
      <c r="A759" s="433" t="s">
        <v>369</v>
      </c>
      <c r="B759" s="434"/>
      <c r="C759" s="434"/>
      <c r="D759" s="434"/>
      <c r="E759" s="434"/>
      <c r="F759" s="434"/>
      <c r="G759" s="434"/>
    </row>
    <row r="760" spans="1:7" x14ac:dyDescent="0.25">
      <c r="A760" s="281" t="s">
        <v>278</v>
      </c>
      <c r="B760" s="16"/>
      <c r="C760" s="16"/>
      <c r="D760" s="16"/>
      <c r="E760" s="16"/>
      <c r="F760" s="16"/>
      <c r="G760" s="16"/>
    </row>
    <row r="761" spans="1:7" x14ac:dyDescent="0.25">
      <c r="A761" s="402" t="s">
        <v>114</v>
      </c>
      <c r="B761" s="402"/>
      <c r="C761" s="402"/>
      <c r="D761" s="402"/>
      <c r="E761" s="402"/>
      <c r="F761" s="402"/>
      <c r="G761" s="402"/>
    </row>
    <row r="762" spans="1:7" x14ac:dyDescent="0.25">
      <c r="A762" t="s">
        <v>281</v>
      </c>
    </row>
    <row r="763" spans="1:7" x14ac:dyDescent="0.25">
      <c r="A763" s="402" t="s">
        <v>115</v>
      </c>
      <c r="B763" s="402"/>
      <c r="C763" s="402"/>
      <c r="D763" s="402"/>
      <c r="E763" s="402"/>
      <c r="F763" s="402"/>
      <c r="G763" s="402"/>
    </row>
    <row r="764" spans="1:7" x14ac:dyDescent="0.25">
      <c r="A764" s="402" t="s">
        <v>232</v>
      </c>
      <c r="B764" s="402"/>
      <c r="C764" s="402"/>
      <c r="D764" s="402"/>
      <c r="E764" s="402"/>
      <c r="F764" s="402"/>
      <c r="G764" s="402"/>
    </row>
    <row r="765" spans="1:7" x14ac:dyDescent="0.25">
      <c r="A765" t="s">
        <v>368</v>
      </c>
    </row>
    <row r="766" spans="1:7" x14ac:dyDescent="0.25">
      <c r="A766" t="s">
        <v>366</v>
      </c>
    </row>
    <row r="767" spans="1:7" x14ac:dyDescent="0.25">
      <c r="A767" t="s">
        <v>371</v>
      </c>
    </row>
    <row r="768" spans="1:7" x14ac:dyDescent="0.25">
      <c r="E768" s="413" t="s">
        <v>179</v>
      </c>
      <c r="F768" s="413"/>
      <c r="G768" s="413"/>
    </row>
    <row r="769" spans="5:7" x14ac:dyDescent="0.25">
      <c r="E769" s="413" t="s">
        <v>372</v>
      </c>
      <c r="F769" s="413"/>
      <c r="G769" s="413"/>
    </row>
  </sheetData>
  <mergeCells count="430">
    <mergeCell ref="B713:C713"/>
    <mergeCell ref="F713:G713"/>
    <mergeCell ref="B742:C742"/>
    <mergeCell ref="F742:G742"/>
    <mergeCell ref="B743:C743"/>
    <mergeCell ref="F743:G743"/>
    <mergeCell ref="B511:C511"/>
    <mergeCell ref="F511:G511"/>
    <mergeCell ref="B624:C624"/>
    <mergeCell ref="F624:G624"/>
    <mergeCell ref="F629:G629"/>
    <mergeCell ref="F617:G617"/>
    <mergeCell ref="B627:C627"/>
    <mergeCell ref="F627:G627"/>
    <mergeCell ref="B617:C617"/>
    <mergeCell ref="B541:C541"/>
    <mergeCell ref="F541:G541"/>
    <mergeCell ref="B563:C563"/>
    <mergeCell ref="F630:G630"/>
    <mergeCell ref="B643:C643"/>
    <mergeCell ref="F643:G643"/>
    <mergeCell ref="F572:G572"/>
    <mergeCell ref="F474:G474"/>
    <mergeCell ref="B476:C476"/>
    <mergeCell ref="F476:G476"/>
    <mergeCell ref="F485:G485"/>
    <mergeCell ref="B484:C484"/>
    <mergeCell ref="B492:C492"/>
    <mergeCell ref="F492:G492"/>
    <mergeCell ref="F484:G484"/>
    <mergeCell ref="B712:C712"/>
    <mergeCell ref="F712:G712"/>
    <mergeCell ref="F459:G459"/>
    <mergeCell ref="B659:C659"/>
    <mergeCell ref="F659:G659"/>
    <mergeCell ref="F652:G652"/>
    <mergeCell ref="B628:C628"/>
    <mergeCell ref="B645:C645"/>
    <mergeCell ref="F645:G645"/>
    <mergeCell ref="B632:C632"/>
    <mergeCell ref="F632:G632"/>
    <mergeCell ref="B635:C635"/>
    <mergeCell ref="B466:C466"/>
    <mergeCell ref="F466:G466"/>
    <mergeCell ref="B467:C467"/>
    <mergeCell ref="F467:G467"/>
    <mergeCell ref="B493:C493"/>
    <mergeCell ref="F493:G493"/>
    <mergeCell ref="B494:C494"/>
    <mergeCell ref="B510:C510"/>
    <mergeCell ref="F510:G510"/>
    <mergeCell ref="B487:C487"/>
    <mergeCell ref="F487:G487"/>
    <mergeCell ref="B491:C491"/>
    <mergeCell ref="F491:G491"/>
    <mergeCell ref="B474:C474"/>
    <mergeCell ref="B575:C575"/>
    <mergeCell ref="B644:C644"/>
    <mergeCell ref="F638:G638"/>
    <mergeCell ref="F661:G661"/>
    <mergeCell ref="F644:G644"/>
    <mergeCell ref="F667:G667"/>
    <mergeCell ref="B640:C640"/>
    <mergeCell ref="F640:G640"/>
    <mergeCell ref="B455:C455"/>
    <mergeCell ref="F455:G455"/>
    <mergeCell ref="F635:G635"/>
    <mergeCell ref="B636:C636"/>
    <mergeCell ref="F636:G636"/>
    <mergeCell ref="B637:C637"/>
    <mergeCell ref="F637:G637"/>
    <mergeCell ref="B638:C638"/>
    <mergeCell ref="B630:C630"/>
    <mergeCell ref="F456:G456"/>
    <mergeCell ref="B498:C498"/>
    <mergeCell ref="F498:G498"/>
    <mergeCell ref="B485:C485"/>
    <mergeCell ref="B623:C623"/>
    <mergeCell ref="F623:G623"/>
    <mergeCell ref="B611:C611"/>
    <mergeCell ref="B572:C572"/>
    <mergeCell ref="F445:G445"/>
    <mergeCell ref="B446:C446"/>
    <mergeCell ref="F446:G446"/>
    <mergeCell ref="B448:C448"/>
    <mergeCell ref="F448:G448"/>
    <mergeCell ref="B449:C449"/>
    <mergeCell ref="F449:G449"/>
    <mergeCell ref="B451:C451"/>
    <mergeCell ref="F451:G451"/>
    <mergeCell ref="F496:G496"/>
    <mergeCell ref="B460:C460"/>
    <mergeCell ref="F460:G460"/>
    <mergeCell ref="B461:C461"/>
    <mergeCell ref="F461:G461"/>
    <mergeCell ref="B468:C468"/>
    <mergeCell ref="F468:G468"/>
    <mergeCell ref="B456:C456"/>
    <mergeCell ref="B457:C457"/>
    <mergeCell ref="F457:G457"/>
    <mergeCell ref="B458:C458"/>
    <mergeCell ref="B477:C477"/>
    <mergeCell ref="F477:G477"/>
    <mergeCell ref="B459:C459"/>
    <mergeCell ref="F750:G750"/>
    <mergeCell ref="F698:G698"/>
    <mergeCell ref="B413:C413"/>
    <mergeCell ref="F413:G413"/>
    <mergeCell ref="B414:C414"/>
    <mergeCell ref="F414:G414"/>
    <mergeCell ref="B418:C418"/>
    <mergeCell ref="B421:C421"/>
    <mergeCell ref="F421:G421"/>
    <mergeCell ref="B422:C422"/>
    <mergeCell ref="F422:G422"/>
    <mergeCell ref="B426:C426"/>
    <mergeCell ref="F426:G426"/>
    <mergeCell ref="B427:C427"/>
    <mergeCell ref="F427:G427"/>
    <mergeCell ref="F458:G458"/>
    <mergeCell ref="B445:C445"/>
    <mergeCell ref="B482:C482"/>
    <mergeCell ref="F482:G482"/>
    <mergeCell ref="F611:G611"/>
    <mergeCell ref="B614:C614"/>
    <mergeCell ref="F614:G614"/>
    <mergeCell ref="F589:G589"/>
    <mergeCell ref="F588:G588"/>
    <mergeCell ref="F443:G443"/>
    <mergeCell ref="B423:C423"/>
    <mergeCell ref="F423:G423"/>
    <mergeCell ref="B411:C411"/>
    <mergeCell ref="B444:C444"/>
    <mergeCell ref="B429:C429"/>
    <mergeCell ref="F429:G429"/>
    <mergeCell ref="A759:G759"/>
    <mergeCell ref="B731:C731"/>
    <mergeCell ref="B751:C751"/>
    <mergeCell ref="F751:G751"/>
    <mergeCell ref="B752:C752"/>
    <mergeCell ref="F740:G740"/>
    <mergeCell ref="B740:C740"/>
    <mergeCell ref="F752:G752"/>
    <mergeCell ref="F675:G675"/>
    <mergeCell ref="A755:G755"/>
    <mergeCell ref="B684:C684"/>
    <mergeCell ref="F684:G684"/>
    <mergeCell ref="B688:C688"/>
    <mergeCell ref="F688:G688"/>
    <mergeCell ref="B738:C738"/>
    <mergeCell ref="F738:G738"/>
    <mergeCell ref="A757:G757"/>
    <mergeCell ref="F444:G444"/>
    <mergeCell ref="B475:C475"/>
    <mergeCell ref="F475:G475"/>
    <mergeCell ref="F469:G469"/>
    <mergeCell ref="B470:C470"/>
    <mergeCell ref="F470:G470"/>
    <mergeCell ref="F471:G471"/>
    <mergeCell ref="B407:C407"/>
    <mergeCell ref="F407:G407"/>
    <mergeCell ref="B408:C408"/>
    <mergeCell ref="B463:C463"/>
    <mergeCell ref="F463:G463"/>
    <mergeCell ref="B464:C464"/>
    <mergeCell ref="F464:G464"/>
    <mergeCell ref="B441:C441"/>
    <mergeCell ref="F442:G442"/>
    <mergeCell ref="B450:C450"/>
    <mergeCell ref="B438:C438"/>
    <mergeCell ref="F438:G438"/>
    <mergeCell ref="F441:G441"/>
    <mergeCell ref="B442:C442"/>
    <mergeCell ref="F418:G418"/>
    <mergeCell ref="B443:C443"/>
    <mergeCell ref="F450:G450"/>
    <mergeCell ref="B462:C462"/>
    <mergeCell ref="F462:G462"/>
    <mergeCell ref="B469:C469"/>
    <mergeCell ref="B471:C471"/>
    <mergeCell ref="F494:G494"/>
    <mergeCell ref="B473:C473"/>
    <mergeCell ref="F473:G473"/>
    <mergeCell ref="B600:C600"/>
    <mergeCell ref="B594:C594"/>
    <mergeCell ref="B589:C589"/>
    <mergeCell ref="F575:G575"/>
    <mergeCell ref="B579:C579"/>
    <mergeCell ref="F583:G583"/>
    <mergeCell ref="B587:C587"/>
    <mergeCell ref="F516:G516"/>
    <mergeCell ref="B503:C503"/>
    <mergeCell ref="F503:G503"/>
    <mergeCell ref="F513:G513"/>
    <mergeCell ref="F566:G566"/>
    <mergeCell ref="B592:C592"/>
    <mergeCell ref="F592:G592"/>
    <mergeCell ref="B593:C593"/>
    <mergeCell ref="F593:G593"/>
    <mergeCell ref="B564:C564"/>
    <mergeCell ref="B603:C603"/>
    <mergeCell ref="F603:G603"/>
    <mergeCell ref="F628:G628"/>
    <mergeCell ref="F600:G600"/>
    <mergeCell ref="B599:C599"/>
    <mergeCell ref="F599:G599"/>
    <mergeCell ref="B615:C615"/>
    <mergeCell ref="F615:G615"/>
    <mergeCell ref="B616:C616"/>
    <mergeCell ref="F616:G616"/>
    <mergeCell ref="B604:C604"/>
    <mergeCell ref="F604:G604"/>
    <mergeCell ref="B605:C605"/>
    <mergeCell ref="F605:G605"/>
    <mergeCell ref="B606:C606"/>
    <mergeCell ref="F606:G606"/>
    <mergeCell ref="B607:C607"/>
    <mergeCell ref="F607:G607"/>
    <mergeCell ref="B629:C629"/>
    <mergeCell ref="E769:G769"/>
    <mergeCell ref="E768:G768"/>
    <mergeCell ref="A763:G763"/>
    <mergeCell ref="A764:G764"/>
    <mergeCell ref="B687:C687"/>
    <mergeCell ref="B753:C753"/>
    <mergeCell ref="F753:G753"/>
    <mergeCell ref="B745:C745"/>
    <mergeCell ref="F745:G745"/>
    <mergeCell ref="B691:C691"/>
    <mergeCell ref="F691:G691"/>
    <mergeCell ref="B692:C692"/>
    <mergeCell ref="F692:G692"/>
    <mergeCell ref="F731:G731"/>
    <mergeCell ref="F732:G732"/>
    <mergeCell ref="B737:C737"/>
    <mergeCell ref="F737:G737"/>
    <mergeCell ref="B732:C732"/>
    <mergeCell ref="A761:G761"/>
    <mergeCell ref="F687:G687"/>
    <mergeCell ref="B739:C739"/>
    <mergeCell ref="F739:G739"/>
    <mergeCell ref="B750:C750"/>
    <mergeCell ref="B401:C401"/>
    <mergeCell ref="F401:G401"/>
    <mergeCell ref="B410:C410"/>
    <mergeCell ref="F410:G410"/>
    <mergeCell ref="B409:C409"/>
    <mergeCell ref="B403:C403"/>
    <mergeCell ref="F403:G403"/>
    <mergeCell ref="B406:C406"/>
    <mergeCell ref="B402:C402"/>
    <mergeCell ref="F402:G402"/>
    <mergeCell ref="F408:G408"/>
    <mergeCell ref="F406:G406"/>
    <mergeCell ref="B412:C412"/>
    <mergeCell ref="F412:G412"/>
    <mergeCell ref="B433:C433"/>
    <mergeCell ref="F433:G433"/>
    <mergeCell ref="B434:C434"/>
    <mergeCell ref="F434:G434"/>
    <mergeCell ref="B496:C496"/>
    <mergeCell ref="A7:G7"/>
    <mergeCell ref="A4:G4"/>
    <mergeCell ref="A376:G376"/>
    <mergeCell ref="A383:C383"/>
    <mergeCell ref="A384:C384"/>
    <mergeCell ref="A34:G34"/>
    <mergeCell ref="A390:C390"/>
    <mergeCell ref="F386:G386"/>
    <mergeCell ref="F387:G387"/>
    <mergeCell ref="F388:G388"/>
    <mergeCell ref="F389:G389"/>
    <mergeCell ref="F390:G390"/>
    <mergeCell ref="A387:C387"/>
    <mergeCell ref="A388:C388"/>
    <mergeCell ref="A389:C389"/>
    <mergeCell ref="A385:C385"/>
    <mergeCell ref="F383:G383"/>
    <mergeCell ref="F384:G384"/>
    <mergeCell ref="F385:G385"/>
    <mergeCell ref="A386:C386"/>
    <mergeCell ref="A391:C391"/>
    <mergeCell ref="F391:G391"/>
    <mergeCell ref="A392:C392"/>
    <mergeCell ref="F392:G392"/>
    <mergeCell ref="B400:C400"/>
    <mergeCell ref="B396:C396"/>
    <mergeCell ref="F396:G396"/>
    <mergeCell ref="B397:C397"/>
    <mergeCell ref="F397:G397"/>
    <mergeCell ref="B399:C399"/>
    <mergeCell ref="F399:G399"/>
    <mergeCell ref="F400:G400"/>
    <mergeCell ref="F564:G564"/>
    <mergeCell ref="B571:C571"/>
    <mergeCell ref="F571:G571"/>
    <mergeCell ref="B566:C566"/>
    <mergeCell ref="B517:C517"/>
    <mergeCell ref="F517:G517"/>
    <mergeCell ref="B540:C540"/>
    <mergeCell ref="F540:G540"/>
    <mergeCell ref="B532:C532"/>
    <mergeCell ref="B522:C522"/>
    <mergeCell ref="F522:G522"/>
    <mergeCell ref="B534:C534"/>
    <mergeCell ref="F534:G534"/>
    <mergeCell ref="B569:C569"/>
    <mergeCell ref="F569:G569"/>
    <mergeCell ref="B580:C580"/>
    <mergeCell ref="F580:G580"/>
    <mergeCell ref="B583:C583"/>
    <mergeCell ref="B588:C588"/>
    <mergeCell ref="F596:G596"/>
    <mergeCell ref="B597:C597"/>
    <mergeCell ref="F597:G597"/>
    <mergeCell ref="F495:G495"/>
    <mergeCell ref="B495:C495"/>
    <mergeCell ref="F532:G532"/>
    <mergeCell ref="B518:C518"/>
    <mergeCell ref="F518:G518"/>
    <mergeCell ref="B533:C533"/>
    <mergeCell ref="F533:G533"/>
    <mergeCell ref="F594:G594"/>
    <mergeCell ref="B513:C513"/>
    <mergeCell ref="B538:C538"/>
    <mergeCell ref="F538:G538"/>
    <mergeCell ref="B539:C539"/>
    <mergeCell ref="F539:G539"/>
    <mergeCell ref="F579:G579"/>
    <mergeCell ref="B581:C581"/>
    <mergeCell ref="F581:G581"/>
    <mergeCell ref="F563:G563"/>
    <mergeCell ref="F666:G666"/>
    <mergeCell ref="B663:C663"/>
    <mergeCell ref="B661:C661"/>
    <mergeCell ref="B658:C658"/>
    <mergeCell ref="F655:G655"/>
    <mergeCell ref="F654:G654"/>
    <mergeCell ref="B655:C655"/>
    <mergeCell ref="F658:G658"/>
    <mergeCell ref="B654:C654"/>
    <mergeCell ref="B479:C479"/>
    <mergeCell ref="F479:G479"/>
    <mergeCell ref="B480:C480"/>
    <mergeCell ref="F480:G480"/>
    <mergeCell ref="F674:G674"/>
    <mergeCell ref="B675:C675"/>
    <mergeCell ref="B652:C652"/>
    <mergeCell ref="F671:G671"/>
    <mergeCell ref="B671:C671"/>
    <mergeCell ref="B666:C666"/>
    <mergeCell ref="B506:C506"/>
    <mergeCell ref="F506:G506"/>
    <mergeCell ref="F653:G653"/>
    <mergeCell ref="B660:C660"/>
    <mergeCell ref="F660:G660"/>
    <mergeCell ref="B608:C608"/>
    <mergeCell ref="F608:G608"/>
    <mergeCell ref="B609:C609"/>
    <mergeCell ref="F609:G609"/>
    <mergeCell ref="B570:C570"/>
    <mergeCell ref="F570:G570"/>
    <mergeCell ref="B578:C578"/>
    <mergeCell ref="F578:G578"/>
    <mergeCell ref="B516:C516"/>
    <mergeCell ref="F587:G587"/>
    <mergeCell ref="B620:C620"/>
    <mergeCell ref="F620:G620"/>
    <mergeCell ref="B621:C621"/>
    <mergeCell ref="F621:G621"/>
    <mergeCell ref="B649:C649"/>
    <mergeCell ref="F649:G649"/>
    <mergeCell ref="B708:C708"/>
    <mergeCell ref="F708:G708"/>
    <mergeCell ref="B653:C653"/>
    <mergeCell ref="B682:C682"/>
    <mergeCell ref="F682:G682"/>
    <mergeCell ref="B646:C646"/>
    <mergeCell ref="F646:G646"/>
    <mergeCell ref="F668:G668"/>
    <mergeCell ref="B596:C596"/>
    <mergeCell ref="B650:C650"/>
    <mergeCell ref="F650:G650"/>
    <mergeCell ref="B678:C678"/>
    <mergeCell ref="F678:G678"/>
    <mergeCell ref="B674:C674"/>
    <mergeCell ref="F663:G663"/>
    <mergeCell ref="B676:C676"/>
    <mergeCell ref="F676:G676"/>
    <mergeCell ref="B709:C709"/>
    <mergeCell ref="F709:G709"/>
    <mergeCell ref="B703:C703"/>
    <mergeCell ref="F703:G703"/>
    <mergeCell ref="B706:C706"/>
    <mergeCell ref="F706:G706"/>
    <mergeCell ref="B707:C707"/>
    <mergeCell ref="F707:G707"/>
    <mergeCell ref="B667:C667"/>
    <mergeCell ref="B668:C668"/>
    <mergeCell ref="B699:C699"/>
    <mergeCell ref="F699:G699"/>
    <mergeCell ref="B700:C700"/>
    <mergeCell ref="F700:G700"/>
    <mergeCell ref="B681:C681"/>
    <mergeCell ref="F681:G681"/>
    <mergeCell ref="B695:C695"/>
    <mergeCell ref="F695:G695"/>
    <mergeCell ref="B698:C698"/>
    <mergeCell ref="B701:C701"/>
    <mergeCell ref="F701:G701"/>
    <mergeCell ref="B715:C715"/>
    <mergeCell ref="F715:G715"/>
    <mergeCell ref="B718:C718"/>
    <mergeCell ref="F718:G718"/>
    <mergeCell ref="B719:C719"/>
    <mergeCell ref="F719:G719"/>
    <mergeCell ref="B720:C720"/>
    <mergeCell ref="F720:G720"/>
    <mergeCell ref="B721:C721"/>
    <mergeCell ref="F721:G721"/>
    <mergeCell ref="B723:C723"/>
    <mergeCell ref="F723:G723"/>
    <mergeCell ref="B726:C726"/>
    <mergeCell ref="F726:G726"/>
    <mergeCell ref="B727:C727"/>
    <mergeCell ref="F727:G727"/>
    <mergeCell ref="B728:C728"/>
    <mergeCell ref="F728:G728"/>
    <mergeCell ref="B729:C729"/>
    <mergeCell ref="F729:G7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&amp;CStranica &amp;P</oddFooter>
  </headerFooter>
  <rowBreaks count="24" manualBreakCount="24">
    <brk id="33" max="6" man="1"/>
    <brk id="66" max="6" man="1"/>
    <brk id="99" max="6" man="1"/>
    <brk id="131" max="6" man="1"/>
    <brk id="164" max="6" man="1"/>
    <brk id="194" max="6" man="1"/>
    <brk id="228" max="6" man="1"/>
    <brk id="258" max="16383" man="1"/>
    <brk id="292" max="6" man="1"/>
    <brk id="344" max="16383" man="1"/>
    <brk id="374" max="16383" man="1"/>
    <brk id="393" max="16383" man="1"/>
    <brk id="425" max="16383" man="1"/>
    <brk id="444" max="6" man="1"/>
    <brk id="478" max="6" man="1"/>
    <brk id="509" max="6" man="1"/>
    <brk id="537" max="6" man="1"/>
    <brk id="562" max="6" man="1"/>
    <brk id="595" max="6" man="1"/>
    <brk id="619" max="6" man="1"/>
    <brk id="648" max="6" man="1"/>
    <brk id="680" max="6" man="1"/>
    <brk id="711" max="6" man="1"/>
    <brk id="74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2026-06-16T07:58:28Z</dcterms:modified>
</cp:coreProperties>
</file>